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2026\KySo\450.CongKhai\"/>
    </mc:Choice>
  </mc:AlternateContent>
  <xr:revisionPtr revIDLastSave="0" documentId="13_ncr:1_{B812FADB-8A4C-4250-869F-3789CA490294}" xr6:coauthVersionLast="47" xr6:coauthVersionMax="47" xr10:uidLastSave="{00000000-0000-0000-0000-000000000000}"/>
  <bookViews>
    <workbookView xWindow="-110" yWindow="-110" windowWidth="19420" windowHeight="10300" activeTab="1" xr2:uid="{00000000-000D-0000-FFFF-FFFF00000000}"/>
  </bookViews>
  <sheets>
    <sheet name="Tong giai ngan" sheetId="1" r:id="rId1"/>
    <sheet name="Giai ngan theo CĐT" sheetId="2" r:id="rId2"/>
    <sheet name="Sắp xếp chỉ có vốn 26" sheetId="5" r:id="rId3"/>
  </sheets>
  <definedNames>
    <definedName name="___PL3">#REF!</definedName>
    <definedName name="_Builtin155">#REF!</definedName>
    <definedName name="_Fill">#REF!</definedName>
    <definedName name="_xlnm._FilterDatabase" localSheetId="1" hidden="1">'Giai ngan theo CĐT'!$A$10:$V$10</definedName>
    <definedName name="_xlnm._FilterDatabase" localSheetId="2" hidden="1">'Sắp xếp chỉ có vốn 26'!$A$7:$G$7</definedName>
    <definedName name="_Key1">#REF!</definedName>
    <definedName name="_Key2">#REF!</definedName>
    <definedName name="_PL3">#REF!</definedName>
    <definedName name="_Sort">#REF!</definedName>
    <definedName name="ABC">#REF!</definedName>
    <definedName name="aqbnmjm">#REF!</definedName>
    <definedName name="co_cau_ktqd">#REF!</definedName>
    <definedName name="Code">#REF!</definedName>
    <definedName name="CP">#REF!</definedName>
    <definedName name="data1">#REF!</definedName>
    <definedName name="data2">#REF!</definedName>
    <definedName name="data3">#REF!</definedName>
    <definedName name="dfvssd">#REF!</definedName>
    <definedName name="Discount">#REF!</definedName>
    <definedName name="display_area_2">#REF!</definedName>
    <definedName name="drf">#REF!</definedName>
    <definedName name="dsfsd">#REF!</definedName>
    <definedName name="dsh">#REF!</definedName>
    <definedName name="dvgfsgdsdg">#REF!</definedName>
    <definedName name="faasdf">#REF!</definedName>
    <definedName name="FCode">#REF!</definedName>
    <definedName name="hfdsh">#REF!</definedName>
    <definedName name="HiddenRows">#REF!</definedName>
    <definedName name="huynh">#REF!</definedName>
    <definedName name="lk">#REF!</definedName>
    <definedName name="new">#REF!</definedName>
    <definedName name="OrderTable">#REF!</definedName>
    <definedName name="_xlnm.Print_Area" localSheetId="0">'Tong giai ngan'!$A$1:$K$35</definedName>
    <definedName name="_xlnm.Print_Titles" localSheetId="1">'Giai ngan theo CĐT'!$5:$9</definedName>
    <definedName name="_xlnm.Print_Titles" localSheetId="2">'Sắp xếp chỉ có vốn 26'!$5:$5</definedName>
    <definedName name="ProdForm">#REF!</definedName>
    <definedName name="Product">#REF!</definedName>
    <definedName name="RCArea">#REF!</definedName>
    <definedName name="sdfsdfs">#REF!</definedName>
    <definedName name="sfasf">#REF!</definedName>
    <definedName name="SpecialPrice">#REF!</definedName>
    <definedName name="tbl_ProdInfo">#REF!</definedName>
    <definedName name="vd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2" l="1"/>
  <c r="Q136" i="2"/>
  <c r="P136" i="2"/>
  <c r="C136" i="2"/>
  <c r="O136" i="2" s="1"/>
  <c r="Q135" i="2"/>
  <c r="P135" i="2"/>
  <c r="C135" i="2"/>
  <c r="O135" i="2" s="1"/>
  <c r="Q134" i="2"/>
  <c r="P134" i="2"/>
  <c r="C134" i="2"/>
  <c r="O134" i="2" s="1"/>
  <c r="Q133" i="2"/>
  <c r="P133" i="2"/>
  <c r="C133" i="2"/>
  <c r="O133" i="2" s="1"/>
  <c r="Q132" i="2"/>
  <c r="P132" i="2"/>
  <c r="C132" i="2"/>
  <c r="O132" i="2" s="1"/>
  <c r="Q131" i="2"/>
  <c r="P131" i="2"/>
  <c r="C131" i="2"/>
  <c r="O131" i="2" s="1"/>
  <c r="Q130" i="2"/>
  <c r="P130" i="2"/>
  <c r="C130" i="2"/>
  <c r="O130" i="2" s="1"/>
  <c r="Q129" i="2"/>
  <c r="P129" i="2"/>
  <c r="C129" i="2"/>
  <c r="O129" i="2" s="1"/>
  <c r="Q128" i="2"/>
  <c r="P128" i="2"/>
  <c r="C128" i="2"/>
  <c r="O128" i="2" s="1"/>
  <c r="Q127" i="2"/>
  <c r="P127" i="2"/>
  <c r="C127" i="2"/>
  <c r="O127" i="2" s="1"/>
  <c r="Q126" i="2"/>
  <c r="P126" i="2"/>
  <c r="C126" i="2"/>
  <c r="O126" i="2" s="1"/>
  <c r="Q125" i="2"/>
  <c r="P125" i="2"/>
  <c r="C125" i="2"/>
  <c r="O125" i="2" s="1"/>
  <c r="Q124" i="2"/>
  <c r="P124" i="2"/>
  <c r="C124" i="2"/>
  <c r="O124" i="2" s="1"/>
  <c r="Q123" i="2"/>
  <c r="P123" i="2"/>
  <c r="C123" i="2"/>
  <c r="O123" i="2" s="1"/>
  <c r="Q122" i="2"/>
  <c r="P122" i="2"/>
  <c r="C122" i="2"/>
  <c r="O122" i="2" s="1"/>
  <c r="Q121" i="2"/>
  <c r="P121" i="2"/>
  <c r="C121" i="2"/>
  <c r="O121" i="2" s="1"/>
  <c r="Q120" i="2"/>
  <c r="P120" i="2"/>
  <c r="C120" i="2"/>
  <c r="O120" i="2" s="1"/>
  <c r="Q119" i="2"/>
  <c r="P119" i="2"/>
  <c r="C119" i="2"/>
  <c r="O119" i="2" s="1"/>
  <c r="Q118" i="2"/>
  <c r="P118" i="2"/>
  <c r="C118" i="2"/>
  <c r="O118" i="2" s="1"/>
  <c r="Q117" i="2"/>
  <c r="P117" i="2"/>
  <c r="C117" i="2"/>
  <c r="O117" i="2" s="1"/>
  <c r="Q116" i="2"/>
  <c r="P116" i="2"/>
  <c r="C116" i="2"/>
  <c r="O116" i="2" s="1"/>
  <c r="Q115" i="2"/>
  <c r="P115" i="2"/>
  <c r="C115" i="2"/>
  <c r="O115" i="2" s="1"/>
  <c r="Q114" i="2"/>
  <c r="P114" i="2"/>
  <c r="C114" i="2"/>
  <c r="O114" i="2" s="1"/>
  <c r="Q113" i="2"/>
  <c r="P113" i="2"/>
  <c r="C113" i="2"/>
  <c r="O113" i="2" s="1"/>
  <c r="Q112" i="2"/>
  <c r="P112" i="2"/>
  <c r="C112" i="2"/>
  <c r="O112" i="2" s="1"/>
  <c r="Q111" i="2"/>
  <c r="P111" i="2"/>
  <c r="C111" i="2"/>
  <c r="O111" i="2" s="1"/>
  <c r="Q110" i="2"/>
  <c r="P110" i="2"/>
  <c r="C110" i="2"/>
  <c r="O110" i="2" s="1"/>
  <c r="Q109" i="2"/>
  <c r="P109" i="2"/>
  <c r="C109" i="2"/>
  <c r="O109" i="2" s="1"/>
  <c r="Q108" i="2"/>
  <c r="P108" i="2"/>
  <c r="C108" i="2"/>
  <c r="O108" i="2" s="1"/>
  <c r="Q107" i="2"/>
  <c r="P107" i="2"/>
  <c r="C107" i="2"/>
  <c r="O107" i="2" s="1"/>
  <c r="Q106" i="2"/>
  <c r="P106" i="2"/>
  <c r="C106" i="2"/>
  <c r="O106" i="2" s="1"/>
  <c r="Q105" i="2"/>
  <c r="P105" i="2"/>
  <c r="C105" i="2"/>
  <c r="O105" i="2" s="1"/>
  <c r="Q104" i="2"/>
  <c r="P104" i="2"/>
  <c r="C104" i="2"/>
  <c r="O104" i="2" s="1"/>
  <c r="Q103" i="2"/>
  <c r="P103" i="2"/>
  <c r="C103" i="2"/>
  <c r="O103" i="2" s="1"/>
  <c r="Q102" i="2"/>
  <c r="P102" i="2"/>
  <c r="C102" i="2"/>
  <c r="O102" i="2" s="1"/>
  <c r="Q101" i="2"/>
  <c r="P101" i="2"/>
  <c r="C101" i="2"/>
  <c r="O101" i="2" s="1"/>
  <c r="Q100" i="2"/>
  <c r="P100" i="2"/>
  <c r="C100" i="2"/>
  <c r="O100" i="2" s="1"/>
  <c r="Q99" i="2"/>
  <c r="P99" i="2"/>
  <c r="C99" i="2"/>
  <c r="O99" i="2" s="1"/>
  <c r="Q98" i="2"/>
  <c r="P98" i="2"/>
  <c r="C98" i="2"/>
  <c r="O98" i="2" s="1"/>
  <c r="Q97" i="2"/>
  <c r="P97" i="2"/>
  <c r="C97" i="2"/>
  <c r="O97" i="2" s="1"/>
  <c r="Q96" i="2"/>
  <c r="P96" i="2"/>
  <c r="C96" i="2"/>
  <c r="O96" i="2" s="1"/>
  <c r="Q95" i="2"/>
  <c r="P95" i="2"/>
  <c r="C95" i="2"/>
  <c r="O95" i="2" s="1"/>
  <c r="Q94" i="2"/>
  <c r="P94" i="2"/>
  <c r="C94" i="2"/>
  <c r="O94" i="2" s="1"/>
  <c r="Q93" i="2"/>
  <c r="P93" i="2"/>
  <c r="C93" i="2"/>
  <c r="O93" i="2" s="1"/>
  <c r="Q92" i="2"/>
  <c r="P92" i="2"/>
  <c r="C92" i="2"/>
  <c r="O92" i="2" s="1"/>
  <c r="Q91" i="2"/>
  <c r="P91" i="2"/>
  <c r="C91" i="2"/>
  <c r="O91" i="2" s="1"/>
  <c r="Q90" i="2"/>
  <c r="P90" i="2"/>
  <c r="C90" i="2"/>
  <c r="O90" i="2" s="1"/>
  <c r="Q89" i="2"/>
  <c r="P89" i="2"/>
  <c r="C89" i="2"/>
  <c r="O89" i="2" s="1"/>
  <c r="Q88" i="2"/>
  <c r="P88" i="2"/>
  <c r="C88" i="2"/>
  <c r="O88" i="2" s="1"/>
  <c r="Q87" i="2"/>
  <c r="P87" i="2"/>
  <c r="C87" i="2"/>
  <c r="O87" i="2" s="1"/>
  <c r="Q86" i="2"/>
  <c r="P86" i="2"/>
  <c r="C86" i="2"/>
  <c r="O86" i="2" s="1"/>
  <c r="Q85" i="2"/>
  <c r="P85" i="2"/>
  <c r="C85" i="2"/>
  <c r="O85" i="2" s="1"/>
  <c r="Q84" i="2"/>
  <c r="P84" i="2"/>
  <c r="C84" i="2"/>
  <c r="O84" i="2" s="1"/>
  <c r="Q83" i="2"/>
  <c r="P83" i="2"/>
  <c r="C83" i="2"/>
  <c r="O83" i="2" s="1"/>
  <c r="Q82" i="2"/>
  <c r="P82" i="2"/>
  <c r="C82" i="2"/>
  <c r="O82" i="2" s="1"/>
  <c r="Q81" i="2"/>
  <c r="P81" i="2"/>
  <c r="C81" i="2"/>
  <c r="O81" i="2" s="1"/>
  <c r="Q80" i="2"/>
  <c r="P80" i="2"/>
  <c r="C80" i="2"/>
  <c r="O80" i="2" s="1"/>
  <c r="Q79" i="2"/>
  <c r="P79" i="2"/>
  <c r="C79" i="2"/>
  <c r="O79" i="2" s="1"/>
  <c r="Q78" i="2"/>
  <c r="P78" i="2"/>
  <c r="C78" i="2"/>
  <c r="O78" i="2" s="1"/>
  <c r="P77" i="2"/>
  <c r="C77" i="2"/>
  <c r="O77" i="2" s="1"/>
  <c r="Q76" i="2"/>
  <c r="P76" i="2"/>
  <c r="C76" i="2"/>
  <c r="O76" i="2" s="1"/>
  <c r="Q75" i="2"/>
  <c r="P75" i="2"/>
  <c r="C75" i="2"/>
  <c r="O75" i="2" s="1"/>
  <c r="Q74" i="2"/>
  <c r="P74" i="2"/>
  <c r="C74" i="2"/>
  <c r="O74" i="2" s="1"/>
  <c r="Q73" i="2"/>
  <c r="P73" i="2"/>
  <c r="C73" i="2"/>
  <c r="O73" i="2" s="1"/>
  <c r="Q72" i="2"/>
  <c r="P72" i="2"/>
  <c r="C72" i="2"/>
  <c r="O72" i="2" s="1"/>
  <c r="Q71" i="2"/>
  <c r="P71" i="2"/>
  <c r="C71" i="2"/>
  <c r="O71" i="2" s="1"/>
  <c r="Q70" i="2"/>
  <c r="P70" i="2"/>
  <c r="C70" i="2"/>
  <c r="O70" i="2" s="1"/>
  <c r="Q69" i="2"/>
  <c r="P69" i="2"/>
  <c r="C69" i="2"/>
  <c r="O69" i="2" s="1"/>
  <c r="Q68" i="2"/>
  <c r="P68" i="2"/>
  <c r="C68" i="2"/>
  <c r="O68" i="2" s="1"/>
  <c r="Q67" i="2"/>
  <c r="P67" i="2"/>
  <c r="C67" i="2"/>
  <c r="O67" i="2" s="1"/>
  <c r="Q66" i="2"/>
  <c r="P66" i="2"/>
  <c r="C66" i="2"/>
  <c r="O66" i="2" s="1"/>
  <c r="Q65" i="2"/>
  <c r="P65" i="2"/>
  <c r="C65" i="2"/>
  <c r="O65" i="2" s="1"/>
  <c r="Q64" i="2"/>
  <c r="P64" i="2"/>
  <c r="C64" i="2"/>
  <c r="O64" i="2" s="1"/>
  <c r="Q63" i="2"/>
  <c r="P63" i="2"/>
  <c r="C63" i="2"/>
  <c r="O63" i="2" s="1"/>
  <c r="Q62" i="2"/>
  <c r="P62" i="2"/>
  <c r="C62" i="2"/>
  <c r="O62" i="2" s="1"/>
  <c r="Q61" i="2"/>
  <c r="P61" i="2"/>
  <c r="C61" i="2"/>
  <c r="O61" i="2" s="1"/>
  <c r="Q60" i="2"/>
  <c r="P60" i="2"/>
  <c r="C60" i="2"/>
  <c r="O60" i="2" s="1"/>
  <c r="Q59" i="2"/>
  <c r="P59" i="2"/>
  <c r="C59" i="2"/>
  <c r="O59" i="2" s="1"/>
  <c r="Q58" i="2"/>
  <c r="P58" i="2"/>
  <c r="C58" i="2"/>
  <c r="O58" i="2" s="1"/>
  <c r="Q57" i="2"/>
  <c r="P57" i="2"/>
  <c r="C57" i="2"/>
  <c r="O57" i="2" s="1"/>
  <c r="Q56" i="2"/>
  <c r="P56" i="2"/>
  <c r="C56" i="2"/>
  <c r="O56" i="2" s="1"/>
  <c r="Q55" i="2"/>
  <c r="P55" i="2"/>
  <c r="C55" i="2"/>
  <c r="O55" i="2" s="1"/>
  <c r="Q54" i="2"/>
  <c r="P54" i="2"/>
  <c r="C54" i="2"/>
  <c r="O54" i="2" s="1"/>
  <c r="Q53" i="2"/>
  <c r="P53" i="2"/>
  <c r="C53" i="2"/>
  <c r="O53" i="2" s="1"/>
  <c r="Q52" i="2"/>
  <c r="P52" i="2"/>
  <c r="C52" i="2"/>
  <c r="O52" i="2" s="1"/>
  <c r="P51" i="2"/>
  <c r="C51" i="2"/>
  <c r="O51" i="2" s="1"/>
  <c r="Q50" i="2"/>
  <c r="P50" i="2"/>
  <c r="C50" i="2"/>
  <c r="O50" i="2" s="1"/>
  <c r="Q49" i="2"/>
  <c r="P49" i="2"/>
  <c r="C49" i="2"/>
  <c r="O49" i="2" s="1"/>
  <c r="Q48" i="2"/>
  <c r="P48" i="2"/>
  <c r="C48" i="2"/>
  <c r="O48" i="2" s="1"/>
  <c r="Q47" i="2"/>
  <c r="P47" i="2"/>
  <c r="C47" i="2"/>
  <c r="O47" i="2" s="1"/>
  <c r="Q46" i="2"/>
  <c r="P46" i="2"/>
  <c r="C46" i="2"/>
  <c r="O46" i="2" s="1"/>
  <c r="Q45" i="2"/>
  <c r="P45" i="2"/>
  <c r="C45" i="2"/>
  <c r="O45" i="2" s="1"/>
  <c r="Q44" i="2"/>
  <c r="P44" i="2"/>
  <c r="C44" i="2"/>
  <c r="O44" i="2" s="1"/>
  <c r="Q42" i="2"/>
  <c r="Q41" i="2"/>
  <c r="Q40" i="2"/>
  <c r="Q39" i="2"/>
  <c r="Q38" i="2"/>
  <c r="P37" i="2"/>
  <c r="P36" i="2"/>
  <c r="P35" i="2"/>
  <c r="Q34" i="2"/>
  <c r="P34" i="2"/>
  <c r="P33" i="2"/>
  <c r="Q32" i="2"/>
  <c r="P32" i="2"/>
  <c r="P31" i="2"/>
  <c r="Q30" i="2"/>
  <c r="P30" i="2"/>
  <c r="P29" i="2"/>
  <c r="Q28" i="2"/>
  <c r="P28" i="2"/>
  <c r="P27" i="2"/>
  <c r="Q26" i="2"/>
  <c r="P26" i="2"/>
  <c r="Q25" i="2"/>
  <c r="P25" i="2"/>
  <c r="Q24" i="2"/>
  <c r="P24" i="2"/>
  <c r="Q23" i="2"/>
  <c r="P23" i="2"/>
  <c r="Q22" i="2"/>
  <c r="P22" i="2"/>
  <c r="Q21" i="2"/>
  <c r="P21" i="2"/>
  <c r="Q20" i="2"/>
  <c r="P20" i="2"/>
  <c r="P19" i="2"/>
  <c r="Q18" i="2"/>
  <c r="P18" i="2"/>
  <c r="P17" i="2"/>
  <c r="P16" i="2"/>
  <c r="Q10" i="2"/>
  <c r="P13" i="2"/>
  <c r="Q13" i="2"/>
  <c r="P12" i="2"/>
  <c r="Q12" i="2"/>
  <c r="Q11" i="2"/>
  <c r="P11" i="2"/>
  <c r="D14" i="2" l="1"/>
  <c r="E14" i="2"/>
  <c r="J14" i="2"/>
  <c r="K14" i="2"/>
  <c r="M14" i="2"/>
  <c r="N14" i="2"/>
  <c r="C42" i="2"/>
  <c r="O42" i="2" s="1"/>
  <c r="C41" i="2"/>
  <c r="O41" i="2" s="1"/>
  <c r="C40" i="2"/>
  <c r="O40" i="2" s="1"/>
  <c r="C39" i="2"/>
  <c r="O39" i="2" s="1"/>
  <c r="C38" i="2"/>
  <c r="O38" i="2" s="1"/>
  <c r="C37" i="2"/>
  <c r="O37" i="2" s="1"/>
  <c r="C36" i="2"/>
  <c r="O36" i="2" s="1"/>
  <c r="C35" i="2"/>
  <c r="O35" i="2" s="1"/>
  <c r="C34" i="2"/>
  <c r="O34" i="2" s="1"/>
  <c r="C33" i="2"/>
  <c r="O33" i="2" s="1"/>
  <c r="C32" i="2"/>
  <c r="O32" i="2" s="1"/>
  <c r="C31" i="2"/>
  <c r="O31" i="2" s="1"/>
  <c r="C30" i="2"/>
  <c r="O30" i="2" s="1"/>
  <c r="C29" i="2"/>
  <c r="O29" i="2" s="1"/>
  <c r="C28" i="2"/>
  <c r="O28" i="2" s="1"/>
  <c r="C27" i="2"/>
  <c r="O27" i="2" s="1"/>
  <c r="C26" i="2"/>
  <c r="O26" i="2" s="1"/>
  <c r="C25" i="2"/>
  <c r="O25" i="2" s="1"/>
  <c r="C24" i="2"/>
  <c r="O24" i="2" s="1"/>
  <c r="C23" i="2"/>
  <c r="O23" i="2" s="1"/>
  <c r="C22" i="2"/>
  <c r="O22" i="2" s="1"/>
  <c r="C21" i="2"/>
  <c r="O21" i="2" s="1"/>
  <c r="C20" i="2"/>
  <c r="O20" i="2" s="1"/>
  <c r="C19" i="2"/>
  <c r="O19" i="2" s="1"/>
  <c r="C18" i="2"/>
  <c r="O18" i="2" s="1"/>
  <c r="C17" i="2"/>
  <c r="O17" i="2" s="1"/>
  <c r="C16" i="2"/>
  <c r="O16" i="2" s="1"/>
  <c r="D43" i="2"/>
  <c r="L15" i="2"/>
  <c r="T15" i="2" s="1"/>
  <c r="T14" i="2" s="1"/>
  <c r="I15" i="2"/>
  <c r="H15" i="2"/>
  <c r="H14" i="2" s="1"/>
  <c r="G15" i="2"/>
  <c r="G14" i="2" s="1"/>
  <c r="C15" i="2"/>
  <c r="C12" i="2"/>
  <c r="O12" i="2" s="1"/>
  <c r="C13" i="2"/>
  <c r="O13" i="2" s="1"/>
  <c r="C11" i="2"/>
  <c r="P10" i="2"/>
  <c r="G33" i="1"/>
  <c r="D33" i="1"/>
  <c r="K31" i="1"/>
  <c r="K30" i="1"/>
  <c r="G29" i="1"/>
  <c r="E29" i="1"/>
  <c r="D29" i="1" s="1"/>
  <c r="G26" i="1"/>
  <c r="D26" i="1"/>
  <c r="G25" i="1"/>
  <c r="D25" i="1"/>
  <c r="I24" i="1"/>
  <c r="I23" i="1" s="1"/>
  <c r="H24" i="1"/>
  <c r="H23" i="1" s="1"/>
  <c r="E24" i="1"/>
  <c r="D24" i="1" s="1"/>
  <c r="C24" i="1"/>
  <c r="C23" i="1" s="1"/>
  <c r="G22" i="1"/>
  <c r="E22" i="1"/>
  <c r="D22" i="1" s="1"/>
  <c r="G21" i="1"/>
  <c r="E21" i="1"/>
  <c r="D21" i="1" s="1"/>
  <c r="G20" i="1"/>
  <c r="G19" i="1"/>
  <c r="E19" i="1"/>
  <c r="D19" i="1" s="1"/>
  <c r="I18" i="1"/>
  <c r="H18" i="1"/>
  <c r="C18" i="1"/>
  <c r="C12" i="1" s="1"/>
  <c r="C11" i="1" s="1"/>
  <c r="G16" i="1"/>
  <c r="D16" i="1"/>
  <c r="G15" i="1"/>
  <c r="D15" i="1"/>
  <c r="H14" i="1"/>
  <c r="H13" i="1" s="1"/>
  <c r="E14" i="1"/>
  <c r="D14" i="1" s="1"/>
  <c r="I13" i="1"/>
  <c r="F8" i="1"/>
  <c r="O11" i="2" l="1"/>
  <c r="C10" i="2"/>
  <c r="O10" i="2" s="1"/>
  <c r="S15" i="2"/>
  <c r="S14" i="2" s="1"/>
  <c r="P15" i="2"/>
  <c r="I14" i="2"/>
  <c r="P14" i="2" s="1"/>
  <c r="L14" i="2"/>
  <c r="Q14" i="2" s="1"/>
  <c r="C14" i="2"/>
  <c r="C43" i="2"/>
  <c r="F15" i="2"/>
  <c r="O15" i="2" s="1"/>
  <c r="G24" i="1"/>
  <c r="G23" i="1" s="1"/>
  <c r="G18" i="1"/>
  <c r="J18" i="1" s="1"/>
  <c r="G14" i="1"/>
  <c r="J14" i="1" s="1"/>
  <c r="K15" i="1"/>
  <c r="K26" i="1"/>
  <c r="K33" i="1"/>
  <c r="C10" i="1"/>
  <c r="C9" i="1" s="1"/>
  <c r="C8" i="1" s="1"/>
  <c r="K25" i="1"/>
  <c r="K16" i="1"/>
  <c r="K19" i="1"/>
  <c r="J26" i="1"/>
  <c r="E13" i="1"/>
  <c r="D13" i="1" s="1"/>
  <c r="K29" i="1"/>
  <c r="H12" i="1"/>
  <c r="H11" i="1" s="1"/>
  <c r="H10" i="1" s="1"/>
  <c r="H9" i="1" s="1"/>
  <c r="E28" i="1"/>
  <c r="E27" i="1" s="1"/>
  <c r="D27" i="1" s="1"/>
  <c r="K27" i="1" s="1"/>
  <c r="K22" i="1"/>
  <c r="I12" i="1"/>
  <c r="I11" i="1" s="1"/>
  <c r="I10" i="1" s="1"/>
  <c r="I9" i="1" s="1"/>
  <c r="K21" i="1"/>
  <c r="J16" i="1"/>
  <c r="J19" i="1"/>
  <c r="J21" i="1"/>
  <c r="J25" i="1"/>
  <c r="J15" i="1"/>
  <c r="E23" i="1"/>
  <c r="D23" i="1" s="1"/>
  <c r="E18" i="1"/>
  <c r="I8" i="1" l="1"/>
  <c r="H8" i="1"/>
  <c r="R15" i="2"/>
  <c r="R14" i="2" s="1"/>
  <c r="F14" i="2"/>
  <c r="O14" i="2" s="1"/>
  <c r="J24" i="1"/>
  <c r="K24" i="1"/>
  <c r="K14" i="1"/>
  <c r="G13" i="1"/>
  <c r="G12" i="1" s="1"/>
  <c r="D28" i="1"/>
  <c r="K28" i="1" s="1"/>
  <c r="K23" i="1"/>
  <c r="J23" i="1"/>
  <c r="D18" i="1"/>
  <c r="K18" i="1" s="1"/>
  <c r="E12" i="1"/>
  <c r="K13" i="1" l="1"/>
  <c r="J13" i="1"/>
  <c r="G11" i="1"/>
  <c r="J12" i="1"/>
  <c r="D12" i="1"/>
  <c r="K12" i="1" s="1"/>
  <c r="E11" i="1"/>
  <c r="D11" i="1" l="1"/>
  <c r="K11" i="1" s="1"/>
  <c r="E10" i="1"/>
  <c r="G10" i="1"/>
  <c r="J11" i="1"/>
  <c r="J10" i="1" l="1"/>
  <c r="G9" i="1"/>
  <c r="D10" i="1"/>
  <c r="K10" i="1" s="1"/>
  <c r="E9" i="1"/>
  <c r="Q9" i="1" l="1"/>
  <c r="R9" i="1"/>
  <c r="D9" i="1"/>
  <c r="K9" i="1" s="1"/>
  <c r="E8" i="1"/>
  <c r="D8" i="1" s="1"/>
  <c r="G8" i="1"/>
  <c r="J9" i="1"/>
  <c r="J8" i="1"/>
  <c r="K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19" authorId="0" shapeId="0" xr:uid="{00000000-0006-0000-0000-000001000000}">
      <text>
        <r>
          <rPr>
            <b/>
            <sz val="14"/>
            <color rgb="FF000000"/>
            <rFont val="Tahoma"/>
            <family val="2"/>
          </rPr>
          <t>Nga Le Thi Anh:</t>
        </r>
        <r>
          <rPr>
            <sz val="14"/>
            <color rgb="FF000000"/>
            <rFont val="Tahoma"/>
            <family val="2"/>
          </rPr>
          <t xml:space="preserve">
Bao gôm: 
- 694.604 (QĐ 2691)
- 1.052.921 (QĐ 379)
- 153.520 (QĐ 1003)
- 356.451 (QĐ 1342)</t>
        </r>
      </text>
    </comment>
    <comment ref="E19" authorId="0" shapeId="0" xr:uid="{00000000-0006-0000-0000-000002000000}">
      <text>
        <r>
          <rPr>
            <b/>
            <sz val="14"/>
            <color rgb="FF000000"/>
            <rFont val="Tahoma"/>
            <family val="2"/>
          </rPr>
          <t>Nga Le Thi Anh:</t>
        </r>
        <r>
          <rPr>
            <sz val="14"/>
            <color rgb="FF000000"/>
            <rFont val="Tahoma"/>
            <family val="2"/>
          </rPr>
          <t xml:space="preserve">
-giảm 8,641 tr đồng, chưa cập nhật KHV thủ tướng do chỉ có QĐ của UBND
-Phân bổ 356.451 tr đ của QĐ Thủ tướng 1342 tại QĐ 3898/QĐ-UBND
</t>
        </r>
      </text>
    </comment>
    <comment ref="C21" authorId="0" shapeId="0" xr:uid="{00000000-0006-0000-0000-000003000000}">
      <text>
        <r>
          <rPr>
            <b/>
            <sz val="9"/>
            <color rgb="FF000000"/>
            <rFont val="Tahoma"/>
            <family val="2"/>
          </rPr>
          <t>Nga Le Thi Anh:</t>
        </r>
        <r>
          <rPr>
            <sz val="9"/>
            <color rgb="FF000000"/>
            <rFont val="Tahoma"/>
            <family val="2"/>
          </rPr>
          <t xml:space="preserve">
Theo QĐ 95/QĐ-TTg ngày 02/6/2026</t>
        </r>
      </text>
    </comment>
    <comment ref="E21" authorId="0" shapeId="0" xr:uid="{00000000-0006-0000-0000-000004000000}">
      <text>
        <r>
          <rPr>
            <b/>
            <sz val="18"/>
            <color rgb="FF000000"/>
            <rFont val="Tahoma"/>
            <family val="2"/>
          </rPr>
          <t>Nga Le Thi Anh:</t>
        </r>
        <r>
          <rPr>
            <sz val="18"/>
            <color rgb="FF000000"/>
            <rFont val="Tahoma"/>
            <family val="2"/>
          </rPr>
          <t xml:space="preserve">
- Quyết định số 2533/QĐ-UBND ngày 09/6/2026 phân bổ 498.100 triệu đồng cho dự án 8189912.
- Quyết định số 2895/QĐ-UBND ngày 30/6/2026 phân bổ 7.200 triệu đồng cho dự án 8199663.
- Quyết định số 3170/QĐ-UBND ngày 17/7/2026 phân bổ 54.482 triệu đồng cho dự án 8199663-4.358 triệu đồng, dự án 8182643-20.811 triệu đồng, dự án 8182642-29.313 triệu đồng.
- Quyết định số 3408/QĐ-UBND ngày 03/8/2026 phân bổ 15.518 triệu đồng (cho dự án 8199663 - 3.000 triệu đồng, dự án 8207507 - 12.518 triệu đồng)
</t>
        </r>
      </text>
    </comment>
    <comment ref="E22" authorId="0" shapeId="0" xr:uid="{00000000-0006-0000-0000-000005000000}">
      <text>
        <r>
          <rPr>
            <b/>
            <sz val="12"/>
            <color rgb="FF000000"/>
            <rFont val="Tahoma"/>
            <family val="2"/>
          </rPr>
          <t>Nga Le Thi Anh:</t>
        </r>
        <r>
          <rPr>
            <sz val="12"/>
            <color rgb="FF000000"/>
            <rFont val="Tahoma"/>
            <family val="2"/>
          </rPr>
          <t xml:space="preserve">
(Phương án QĐ 1592:
- NSTP cấp cho bộ CHỉ huy QS: 40 tỷ - PL 7 QĐ 3780-dự án mật
- NSTP cấp cho Sở Công thương: 1.561 tr đ (PL 5-QĐ 4166 N16/9/2026)</t>
        </r>
      </text>
    </comment>
    <comment ref="E29" authorId="0" shapeId="0" xr:uid="{00000000-0006-0000-0000-000006000000}">
      <text>
        <r>
          <rPr>
            <b/>
            <sz val="12"/>
            <color rgb="FF000000"/>
            <rFont val="Tahoma"/>
            <family val="2"/>
          </rPr>
          <t>Nga Le Thi Anh:</t>
        </r>
        <r>
          <rPr>
            <sz val="12"/>
            <color rgb="FF000000"/>
            <rFont val="Tahoma"/>
            <family val="2"/>
          </rPr>
          <t xml:space="preserve">
(Phương án QĐ 1592 N10/4/2026)
-QĐ 2172 N19/5/2026: 190 tỷ.
- QĐ 2337 N26/5/2026: 53 tỷ.
- QĐ 3120 N15/7/2026: 600 tỷ.
- QĐ 3465 N04/8/2026: 567.763 tr đồng (PL 2+3)
- QĐ 3780 N20/8/2026 (PL 6): 34.982 tr đ
- QĐ 4166 N16/9/2026 (PL 4): 37.974tr đ</t>
        </r>
      </text>
    </comment>
  </commentList>
</comments>
</file>

<file path=xl/sharedStrings.xml><?xml version="1.0" encoding="utf-8"?>
<sst xmlns="http://schemas.openxmlformats.org/spreadsheetml/2006/main" count="402" uniqueCount="224">
  <si>
    <t>KHO BẠC NHÀ NƯỚC KHU VỰC XIII</t>
  </si>
  <si>
    <t>Từ 01/01/2026 đến 30/9/2026</t>
  </si>
  <si>
    <t>Đơn vị tính: triệu đồng</t>
  </si>
  <si>
    <t>Số
TT</t>
  </si>
  <si>
    <t>Nguồn vốn</t>
  </si>
  <si>
    <t>KHV 2026 do Thủ tướng CP giao</t>
  </si>
  <si>
    <t>Kế hoạch năm 2026 do Bộ, ngành/UBND TP phân bổ</t>
  </si>
  <si>
    <t>Số giải ngân</t>
  </si>
  <si>
    <t>Tỷ lệ so với kế hoạch Thủ tướng CP giao (%)</t>
  </si>
  <si>
    <t>Tỷ lệ so với kế hoạch UBND giao (%)</t>
  </si>
  <si>
    <t>Tổng cộng</t>
  </si>
  <si>
    <t>Giao trong năm</t>
  </si>
  <si>
    <t>Năm trước chuyển sang</t>
  </si>
  <si>
    <t>Thanh toán</t>
  </si>
  <si>
    <t>Tạm ứng</t>
  </si>
  <si>
    <t>TỔNG NGÂN SÁCH ĐỊA PHƯƠNG</t>
  </si>
  <si>
    <t>*</t>
  </si>
  <si>
    <t>GIAO TRONG NĂM</t>
  </si>
  <si>
    <t>I</t>
  </si>
  <si>
    <t>NGÂN SÁCH ĐỊA PHƯƠNG (CẤP TỈNH)</t>
  </si>
  <si>
    <t>VỐN TRONG NƯỚC</t>
  </si>
  <si>
    <t>a.1</t>
  </si>
  <si>
    <t>Ngân sách trong cân đối của địa phương</t>
  </si>
  <si>
    <t>-</t>
  </si>
  <si>
    <t>Nguồn vốn ngân sách tập trung
(KHV UBND phân bổ không bao gồm: 5% tiết kiệm theo QĐ 2691, NS xã)</t>
  </si>
  <si>
    <t>4201, 4255</t>
  </si>
  <si>
    <t>Nguồn sử dụng đất
(KHV UBND phân bổ không bao gồm: 5% tiết kiệm theo QĐ 2691,  NS xã)</t>
  </si>
  <si>
    <t>Nguồn thu xổ số kiến thiết 
(KHV UBND phân bổ không bao gồm: 5% tiết kiệm theo QĐ 2691)</t>
  </si>
  <si>
    <t>Nguồn bội chi ngân sách địa phương</t>
  </si>
  <si>
    <t>4451,4454,4550,4258</t>
  </si>
  <si>
    <t>Nguồn năm trước chuyển sang</t>
  </si>
  <si>
    <t>a.2</t>
  </si>
  <si>
    <t>Vốn ngân sách trung ương</t>
  </si>
  <si>
    <t>Ngân sách Trung ương bổ sung theo ngành, lĩnh vực</t>
  </si>
  <si>
    <t xml:space="preserve"> * Trong đó: NSTW bổ sung có mục tiêu cho NS phường, xã</t>
  </si>
  <si>
    <t>Ngân sách Trung ương bổ sung từ nguồn tăng thu NSTW</t>
  </si>
  <si>
    <t>a.3</t>
  </si>
  <si>
    <t>Vốn tăng thu NSTP (ngoài kế hoạch trung hạn)</t>
  </si>
  <si>
    <t xml:space="preserve">VỐN NGOÀI NƯỚC </t>
  </si>
  <si>
    <t>a</t>
  </si>
  <si>
    <t>Ngân sách trung ương bổ sung có mục tiêu cho NS địa phương - 53</t>
  </si>
  <si>
    <t>Nguồn bội chi NS địa phương (vay lại trung ương vay nước ngoài) - 54</t>
  </si>
  <si>
    <t>II</t>
  </si>
  <si>
    <t>NGÂN SÁCH ĐỊA PHƯƠNG (CẤP XÃ)</t>
  </si>
  <si>
    <t>Giao trong năm (Bao gồm KHV nguồn tăng thu NSTP bổ sung mục tiêu ngoài KH trung hạn)</t>
  </si>
  <si>
    <r>
      <rPr>
        <b/>
        <sz val="14"/>
        <color rgb="FFFF0000"/>
        <rFont val="Times New Roman"/>
        <family val="1"/>
      </rPr>
      <t>CHUYỂN NGUỒN</t>
    </r>
    <r>
      <rPr>
        <b/>
        <i/>
        <sz val="14"/>
        <color rgb="FFFF0000"/>
        <rFont val="Times New Roman"/>
        <family val="1"/>
      </rPr>
      <t xml:space="preserve"> (KHV thực tế đã chuyển nguồn thời điểm báo cáo)</t>
    </r>
  </si>
  <si>
    <t xml:space="preserve"> - Kế hoạch vốn vốn ủy thác năm 2026:</t>
  </si>
  <si>
    <t>triệu đồng.</t>
  </si>
  <si>
    <t xml:space="preserve"> - Giải ngân vốn ủy thác: </t>
  </si>
  <si>
    <t xml:space="preserve"> - Tổng giải ngân KHV 2026 đến ngày 30/9/2026 (bao gồm cả giải ngân vốn ủy thác: 930 tỷ đồng/KHV 930 tỷ đồng) là: 13.265.629 triệu đồng, đạt 77,16% so với KHV Thủ tướng giao (KHV 2026 là 17.191.915 triệu đồng), đạt 71,84% so với KHV UBND (KHV 2026 bao gồm vốn ủy thác là 18.465.244 triệu đồng).</t>
  </si>
  <si>
    <r>
      <rPr>
        <sz val="13"/>
        <color rgb="FFFF0000"/>
        <rFont val="Times New Roman"/>
        <family val="1"/>
      </rPr>
      <t xml:space="preserve">- Kế hoạch vốn Thủ tướng giao tăng thêm 153.520 triệu đồng theo Quyết định số 1003/QĐ-TTg ngày 08/6/2026 (UBND phân bổ nguồn TW bổ sung này tại QĐ 2790/QĐ-UBND ngày 26/6/2026); tăng thêm 575.300 triệu đồng theo Quyết định 95/QĐ-TTg ngày 09/6/2026 (UBND phân bổ nguồn TW bổ sung này theo Quyết định số 2533/QĐ-UBND ngày 09/6/2026 phân bổ 498.100 triệu đồng cho dự án 8189912; Quyết định số 2895/QĐ-UBND ngày 30/6/2026 phân bổ 7.200 triệu đồng cho dự án 8199663; Quyết định số 3170/QĐ-UBND ngày 17/7/2026 phân bổ 54.482 triệu đồng cho dự án 8199663-4.358 triệu đồng, dự án 8182643-20.811 triệu đồng, dự án 8182642-29.313 triệu đồng; Quyết định số 3408/QĐ-UBND ngày 03/8/2026 phân bổ 15.518 triệu đồng cho dự án 8199663 - 3.000 triệu đồng, dự án 8207507 - 12.518 triệu đồng). </t>
    </r>
    <r>
      <rPr>
        <b/>
        <u/>
        <sz val="13"/>
        <color rgb="FFFF0000"/>
        <rFont val="Times New Roman"/>
        <family val="1"/>
      </rPr>
      <t>Nguồn TW bổ sung (theo ngành, lĩnh vực) tăng 356.451 triệu đồng theo Quyết định 1342/QĐ-TTg ngày 21/7/2026 (UBND phân bổ tại QĐ số 3898/QĐ-UBND ngày 27/8/2026).</t>
    </r>
    <r>
      <rPr>
        <sz val="13"/>
        <color rgb="FFFF0000"/>
        <rFont val="Times New Roman"/>
        <family val="1"/>
      </rPr>
      <t xml:space="preserve">
 - Kế hoạch vốn Ngân sách xã: Quyết định số 3006/QĐ-UBND ngày 16/12/2025 (4.016.580 triệu đồng), Quyết định số 2172/QĐ-UBND ngày 19/5/2026 (190.000 triệu đồng), Quyết định số 2337/QĐ-UBND ngày 26/5/2026 (53.000 triệu đồng), Quyết định số 3120/QĐ-UBND ngày 15/7/2026 (600.000 triệu đồng), Quyết định số 3465/QĐ-UBND ngày 04/8/2026 (567.763 triệu đồng - PL2+3 kèm Pl 1 điều chỉnh phương án QĐ 1592), Quyết định số 3780 ngày 20/8/2026 (PL 6): 34.982 triệu đồng, Quyết định số 4166 ngày 16/9/2026 (PL 4): 37.974 triệu đồng.</t>
    </r>
  </si>
  <si>
    <t>(Tính đến ngày 30/9/2026)</t>
  </si>
  <si>
    <t>Đơn vị tính: Triệu đồng</t>
  </si>
  <si>
    <t>TT</t>
  </si>
  <si>
    <t>Chủ đầu tư / Quản lý dự án</t>
  </si>
  <si>
    <t xml:space="preserve">KẾ HOẠCH VỐN ĐẦU TƯ CÔNG NĂM 2026 </t>
  </si>
  <si>
    <t xml:space="preserve">GIẢI NGÂN KẾ HOẠCH VỐN
</t>
  </si>
  <si>
    <t>Tỷ lệ giải ngân</t>
  </si>
  <si>
    <t>KẾ HOẠCH VỐN CÒN LẠI CHƯA GIẢI NGÂN</t>
  </si>
  <si>
    <t>Ghi chú</t>
  </si>
  <si>
    <t>Tổng số</t>
  </si>
  <si>
    <t>Trong năm</t>
  </si>
  <si>
    <t>Vốn kéo dài</t>
  </si>
  <si>
    <t>Tỷ lệ so với KHV năm 2026 (bao gồm vốn kéo dài) (%)</t>
  </si>
  <si>
    <t>Trong đó</t>
  </si>
  <si>
    <t>Vốn xây lắp</t>
  </si>
  <si>
    <t>Vốn đền bù</t>
  </si>
  <si>
    <t>Tỷ lệ so với KHV giao năm 2026 (%)</t>
  </si>
  <si>
    <t>Tỷ lệ so với KHV kéo dài (%)</t>
  </si>
  <si>
    <t>3=4+5</t>
  </si>
  <si>
    <t xml:space="preserve">6=7+8 </t>
  </si>
  <si>
    <t>7=10+13</t>
  </si>
  <si>
    <t>8=11+14</t>
  </si>
  <si>
    <t>9=10+11</t>
  </si>
  <si>
    <t>12=13+14</t>
  </si>
  <si>
    <t>15=6/3X100</t>
  </si>
  <si>
    <t>16=9/4X100</t>
  </si>
  <si>
    <t>17=12/5X100</t>
  </si>
  <si>
    <t>18=19+20</t>
  </si>
  <si>
    <t>19=4-9</t>
  </si>
  <si>
    <t>20=5-12</t>
  </si>
  <si>
    <t>NHÓM BAN QUẢN LÝ LỚN</t>
  </si>
  <si>
    <t>Ban QL các DA đầu tư cơ sở hạ tầng ưu tiên</t>
  </si>
  <si>
    <t>Ban QLDA DTXD các công trình dân dụng, công nghiệp và hạ tầng kỹ thuật Đà Nẵng</t>
  </si>
  <si>
    <t>Ban QLDA DTXD các công trình giao thông và nông nghiệp Đà Nẵng</t>
  </si>
  <si>
    <t>Số giải ngân vốn nước ngoài KBNN lấy theo số xác nhận phát sinh trong năm 2026.</t>
  </si>
  <si>
    <t>NHÓM CÁC SỞ, NGÀNH</t>
  </si>
  <si>
    <t>Vốn ủy thác cho ngân hàng chính sách và hỗ trợ cho vay qua Qũy đầu tư phát triển theo đề nghị của Sở Tài chính</t>
  </si>
  <si>
    <t>Cấp lệnh chi tiền cho Ngân hàng chính sách xã hội thành phố Đà Nẵng.</t>
  </si>
  <si>
    <t>VP Thành ủy Đà Nẵng</t>
  </si>
  <si>
    <t>Không giao KHV</t>
  </si>
  <si>
    <t>Công an thành phố</t>
  </si>
  <si>
    <t>Sở Văn hóa, Thể thao và Du lịch</t>
  </si>
  <si>
    <t>Bộ chỉ huy Quân sự TP Đà Nẵng</t>
  </si>
  <si>
    <t>Ban Chỉ huy Bộ đội biên phòng</t>
  </si>
  <si>
    <t>BVĐK khu vực MNPB tỉnh Quảng Nam</t>
  </si>
  <si>
    <t>Sở Xây dựng</t>
  </si>
  <si>
    <t>Sở Y tế</t>
  </si>
  <si>
    <t>Sở Giáo dục và đào tạo</t>
  </si>
  <si>
    <t>Sở Nông nghiệp và Môi trường thành phố Đà Nẵng</t>
  </si>
  <si>
    <t>Trường Cao đẳng Đà Nẵng</t>
  </si>
  <si>
    <t>Bệnh viện Đa khoa tỉnh Quảng Nam</t>
  </si>
  <si>
    <t>Trung tâm Phát triển quỹ đất</t>
  </si>
  <si>
    <t>Công ty Phát triển và Khai thác hạ tầng KCN ĐN</t>
  </si>
  <si>
    <t>Công ty TNHH MTV Khai thác thủy lợi Đà Nẵng</t>
  </si>
  <si>
    <t>Ban quản lý KCN cao và các KCN ĐN</t>
  </si>
  <si>
    <t>Ban Quản lý Khu Kinh tế mở Chu Lai thành phố Đà Nẵng</t>
  </si>
  <si>
    <t>Trung tâm kiểm soát bệnh tật TP Đà Nẵng</t>
  </si>
  <si>
    <t>Sở Công thương</t>
  </si>
  <si>
    <t>Ban Quản lý rừng phòng hộ Đà Nẵng</t>
  </si>
  <si>
    <t>Trường Cao đẳng Y tế thành phố Đà Nẵng</t>
  </si>
  <si>
    <t>Sở Dân tộc và Tôn giáo thành phố Đà Nẵng</t>
  </si>
  <si>
    <t>Chi cục Kiểm lâm thành phố Đà Nẵng</t>
  </si>
  <si>
    <t>Sở Khoa học và Công nghệ thành phố Đà Nẵng</t>
  </si>
  <si>
    <t>Đoàn TNCS Hồ Chí Minh thành phố Đà Nẵng</t>
  </si>
  <si>
    <t>CTCP Môi trường đô thị Quảng Nam</t>
  </si>
  <si>
    <t>Trung tâm phát triển hợp tác Quốc tế và Dịch vụ đối ngoại</t>
  </si>
  <si>
    <t>III</t>
  </si>
  <si>
    <t>NHÓM UBND CÁC PHƯỜNG, XÃ</t>
  </si>
  <si>
    <t>Hải Châu</t>
  </si>
  <si>
    <t>Hòa Cường</t>
  </si>
  <si>
    <t>Thanh Khê</t>
  </si>
  <si>
    <t>An Khê</t>
  </si>
  <si>
    <t>An Hải</t>
  </si>
  <si>
    <t>Sơn Trà</t>
  </si>
  <si>
    <t>Ngũ Hành Sơn</t>
  </si>
  <si>
    <t>Hòa Khánh</t>
  </si>
  <si>
    <t>Liên Chiểu</t>
  </si>
  <si>
    <t>Hải Vân</t>
  </si>
  <si>
    <t>Cẩm Lệ</t>
  </si>
  <si>
    <t>Hòa Xuân</t>
  </si>
  <si>
    <t>Hòa Vang</t>
  </si>
  <si>
    <t>Hòa Tiến</t>
  </si>
  <si>
    <t>Bà Nà</t>
  </si>
  <si>
    <t>Tam Kỳ</t>
  </si>
  <si>
    <t>Quảng Phú</t>
  </si>
  <si>
    <t>Hương Trà</t>
  </si>
  <si>
    <t>Bàn Thạch</t>
  </si>
  <si>
    <t>Hội An</t>
  </si>
  <si>
    <t>Hội An Đông</t>
  </si>
  <si>
    <t>Hội An Tây</t>
  </si>
  <si>
    <t>Tân Hiệp</t>
  </si>
  <si>
    <t>Điện Bàn</t>
  </si>
  <si>
    <t>Điện Bàn Đông</t>
  </si>
  <si>
    <t>An Thắng</t>
  </si>
  <si>
    <t>Điện Bàn Bắc</t>
  </si>
  <si>
    <t>Điện Bàn Tây</t>
  </si>
  <si>
    <t>Gò Nổi</t>
  </si>
  <si>
    <t>Núi Thành</t>
  </si>
  <si>
    <t>Tam Mỹ</t>
  </si>
  <si>
    <t>Tam Anh</t>
  </si>
  <si>
    <t>Đức Phú</t>
  </si>
  <si>
    <t>Tam Xuân</t>
  </si>
  <si>
    <t>Tam Hải</t>
  </si>
  <si>
    <t>Duy Nghĩa</t>
  </si>
  <si>
    <t>Nam Phước</t>
  </si>
  <si>
    <t>Duy Xuyên</t>
  </si>
  <si>
    <t>Thu Bồn</t>
  </si>
  <si>
    <t>Đại Lộc</t>
  </si>
  <si>
    <t>Hà Nha</t>
  </si>
  <si>
    <t>Thượng Đức</t>
  </si>
  <si>
    <t>Vu Gia</t>
  </si>
  <si>
    <t>Phú Thuận</t>
  </si>
  <si>
    <t>Thăng Bình</t>
  </si>
  <si>
    <t>Thăng An</t>
  </si>
  <si>
    <t>Thăng Trường</t>
  </si>
  <si>
    <t>Thăng Điền</t>
  </si>
  <si>
    <t>Thăng Phú</t>
  </si>
  <si>
    <t>Đồng Dương</t>
  </si>
  <si>
    <t>Tây Hồ</t>
  </si>
  <si>
    <t>Chiên Đàn</t>
  </si>
  <si>
    <t>Phú Ninh</t>
  </si>
  <si>
    <t>Quế Sơn Trung</t>
  </si>
  <si>
    <t>Quế Sơn</t>
  </si>
  <si>
    <t>Xuân Phú</t>
  </si>
  <si>
    <t>Nông Sơn</t>
  </si>
  <si>
    <t>Quế Phước</t>
  </si>
  <si>
    <t>Lãnh Ngọc</t>
  </si>
  <si>
    <t>Tiên Phước</t>
  </si>
  <si>
    <t>Thạnh Bình</t>
  </si>
  <si>
    <t>Sơn Cẩm Hà</t>
  </si>
  <si>
    <t>Hiệp Đức</t>
  </si>
  <si>
    <t>Việt An</t>
  </si>
  <si>
    <t>Phước Trà</t>
  </si>
  <si>
    <t>Thạnh Mỹ</t>
  </si>
  <si>
    <t>Bến Giằng</t>
  </si>
  <si>
    <t>Nam Giang</t>
  </si>
  <si>
    <t>Đắc Pring</t>
  </si>
  <si>
    <t>La Dêê</t>
  </si>
  <si>
    <t>La Êê</t>
  </si>
  <si>
    <t>Khâm Đức</t>
  </si>
  <si>
    <t>Phước Năng</t>
  </si>
  <si>
    <t>Phước Chánh</t>
  </si>
  <si>
    <t>Phước Thành</t>
  </si>
  <si>
    <t>Phước Hiệp</t>
  </si>
  <si>
    <t>Sông Vàng</t>
  </si>
  <si>
    <t>Sông Kôn</t>
  </si>
  <si>
    <t>Đông Giang</t>
  </si>
  <si>
    <t>Bến Hiên</t>
  </si>
  <si>
    <t>A Vương</t>
  </si>
  <si>
    <t>Tây Giang</t>
  </si>
  <si>
    <t>Hùng Sơn</t>
  </si>
  <si>
    <t>Trà Liên</t>
  </si>
  <si>
    <t>Trà Giáp</t>
  </si>
  <si>
    <t>Trà Tân</t>
  </si>
  <si>
    <t>Trà Đốc</t>
  </si>
  <si>
    <t>Trà My</t>
  </si>
  <si>
    <t>Nam Trà My</t>
  </si>
  <si>
    <t>Trà Tập</t>
  </si>
  <si>
    <t>Trà Vân</t>
  </si>
  <si>
    <t>Trà Linh</t>
  </si>
  <si>
    <t>Trà Leng</t>
  </si>
  <si>
    <t>Dự toán kế hoạch vốn
năm 2026
(Triệu đồng)</t>
  </si>
  <si>
    <t>Giá trị giải ngân 
(đến 30/9/2026)
(Triệu đồng)</t>
  </si>
  <si>
    <t>Tỷ lệ giải ngân
(đến 30/9/2026) 
(%)</t>
  </si>
  <si>
    <t>(1)</t>
  </si>
  <si>
    <t>(2)</t>
  </si>
  <si>
    <t>(3)</t>
  </si>
  <si>
    <t>(4)</t>
  </si>
  <si>
    <t>(5) = (4)/(3)</t>
  </si>
  <si>
    <t>(6)</t>
  </si>
  <si>
    <t>Phụ lục I
SỐ LIỆU GIẢI NGÂN VỐN ĐẦU TƯ XDCB QUA KBNN KHU VỰC XIII (TP ĐÀ NẴNG)</t>
  </si>
  <si>
    <t xml:space="preserve">Phụ lục II
KẾT QUẢ GIẢI NGÂN KẾ HOẠCH VỐN ĐẦU TƯ CÔNG NĂM 2026 CÁC CƠ QUAN ĐƠN VỊ </t>
  </si>
  <si>
    <t>Phụ lục III
KẾT QUẢ GIẢI NGÂN KẾ HOẠCH VỐN ĐẦU TƯ CÔNG NĂM 2026 CÁC CƠ QUAN ĐƠN VỊ 
VỐN DỰ TOÁN GIAO NĂM 2026 (KHÔNG BAO GỒM VỐN KÉO DÀI)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</si>
</sst>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0.0\%"/>
    <numFmt numFmtId="166" formatCode="0.0%"/>
  </numFmts>
  <fonts count="59" x14ac:knownFonts="1">
    <font>
      <sz val="11"/>
      <color rgb="FF000000"/>
      <name val="Calibri"/>
      <family val="2"/>
    </font>
    <font>
      <sz val="11"/>
      <color theme="1"/>
      <name val="Calibri"/>
      <family val="2"/>
      <scheme val="minor"/>
    </font>
    <font>
      <sz val="13"/>
      <color rgb="FF000000"/>
      <name val="Times New Roman"/>
      <family val="1"/>
      <charset val="163"/>
    </font>
    <font>
      <sz val="13"/>
      <color rgb="FF000000"/>
      <name val="Arial"/>
      <family val="2"/>
    </font>
    <font>
      <sz val="10"/>
      <color rgb="FF000000"/>
      <name val="Times New Roman"/>
      <family val="1"/>
    </font>
    <font>
      <sz val="10"/>
      <color rgb="FF000000"/>
      <name val="Arial"/>
      <family val="2"/>
    </font>
    <font>
      <b/>
      <sz val="13"/>
      <color rgb="FF000000"/>
      <name val="Times New Roman"/>
      <family val="1"/>
    </font>
    <font>
      <b/>
      <i/>
      <sz val="13"/>
      <color rgb="FF000000"/>
      <name val="Times New Roman"/>
      <family val="1"/>
      <charset val="163"/>
    </font>
    <font>
      <b/>
      <i/>
      <sz val="12"/>
      <color rgb="FF000000"/>
      <name val="Times New Roman"/>
      <family val="1"/>
      <charset val="163"/>
    </font>
    <font>
      <b/>
      <sz val="14"/>
      <color rgb="FF000000"/>
      <name val="Times New Roman"/>
      <family val="1"/>
    </font>
    <font>
      <sz val="14"/>
      <color rgb="FF000000"/>
      <name val="Times New Roman"/>
      <family val="1"/>
    </font>
    <font>
      <sz val="14"/>
      <color rgb="FF000000"/>
      <name val="Arial"/>
      <family val="2"/>
    </font>
    <font>
      <b/>
      <sz val="14"/>
      <color rgb="FFFF0000"/>
      <name val="Times New Roman"/>
      <family val="1"/>
    </font>
    <font>
      <sz val="14"/>
      <color rgb="FF000000"/>
      <name val="Arial"/>
      <family val="2"/>
      <charset val="163"/>
    </font>
    <font>
      <sz val="13"/>
      <color theme="1"/>
      <name val="Cambria"/>
      <family val="1"/>
      <charset val="163"/>
      <scheme val="major"/>
    </font>
    <font>
      <sz val="12"/>
      <color theme="1"/>
      <name val="Times New Roman"/>
      <family val="1"/>
    </font>
    <font>
      <sz val="13"/>
      <color theme="1"/>
      <name val="Times New Roman"/>
      <family val="1"/>
    </font>
    <font>
      <sz val="13"/>
      <color theme="1"/>
      <name val="Arial"/>
      <family val="2"/>
      <charset val="163"/>
    </font>
    <font>
      <sz val="13"/>
      <color rgb="FF000000"/>
      <name val="Cambria"/>
      <family val="1"/>
      <charset val="163"/>
      <scheme val="major"/>
    </font>
    <font>
      <sz val="13"/>
      <color rgb="FF000000"/>
      <name val="Times New Roman"/>
      <family val="1"/>
    </font>
    <font>
      <sz val="13"/>
      <color rgb="FF000000"/>
      <name val="Arial"/>
      <family val="2"/>
      <charset val="163"/>
    </font>
    <font>
      <b/>
      <sz val="10"/>
      <color rgb="FF000000"/>
      <name val="Times New Roman"/>
      <family val="1"/>
    </font>
    <font>
      <b/>
      <sz val="13"/>
      <color rgb="FF000000"/>
      <name val="Arial"/>
      <family val="2"/>
      <charset val="163"/>
    </font>
    <font>
      <b/>
      <sz val="13"/>
      <color rgb="FFFF0000"/>
      <name val="Arial"/>
      <family val="2"/>
      <charset val="163"/>
    </font>
    <font>
      <sz val="13"/>
      <color rgb="FFFF0000"/>
      <name val="Arial"/>
      <family val="2"/>
      <charset val="163"/>
    </font>
    <font>
      <i/>
      <sz val="13"/>
      <color rgb="FF000000"/>
      <name val="Times New Roman"/>
      <family val="1"/>
    </font>
    <font>
      <i/>
      <sz val="14"/>
      <color rgb="FF000000"/>
      <name val="Times New Roman"/>
      <family val="1"/>
    </font>
    <font>
      <sz val="12"/>
      <color rgb="FF000000"/>
      <name val="Times New Roman"/>
      <family val="1"/>
    </font>
    <font>
      <b/>
      <sz val="12"/>
      <color rgb="FF000000"/>
      <name val="Times New Roman"/>
      <family val="1"/>
    </font>
    <font>
      <b/>
      <sz val="12"/>
      <color theme="1"/>
      <name val="Times New Roman"/>
      <family val="1"/>
    </font>
    <font>
      <b/>
      <i/>
      <sz val="14"/>
      <color rgb="FFFF0000"/>
      <name val="Times New Roman"/>
      <family val="1"/>
    </font>
    <font>
      <b/>
      <sz val="16"/>
      <color rgb="FF000000"/>
      <name val="Times New Roman"/>
      <family val="1"/>
    </font>
    <font>
      <sz val="13"/>
      <color rgb="FFFF0000"/>
      <name val="Times New Roman"/>
      <family val="1"/>
    </font>
    <font>
      <b/>
      <u/>
      <sz val="13"/>
      <color rgb="FFFF0000"/>
      <name val="Times New Roman"/>
      <family val="1"/>
    </font>
    <font>
      <sz val="10"/>
      <color theme="1"/>
      <name val="Times New Roman"/>
      <family val="1"/>
    </font>
    <font>
      <sz val="10"/>
      <color theme="1"/>
      <name val="Arial"/>
      <family val="2"/>
    </font>
    <font>
      <b/>
      <sz val="14"/>
      <color theme="1"/>
      <name val="Times New Roman"/>
      <family val="1"/>
    </font>
    <font>
      <b/>
      <sz val="14"/>
      <color rgb="FF000000"/>
      <name val="Tahoma"/>
      <family val="2"/>
    </font>
    <font>
      <sz val="14"/>
      <color rgb="FF000000"/>
      <name val="Tahoma"/>
      <family val="2"/>
    </font>
    <font>
      <b/>
      <sz val="9"/>
      <color rgb="FF000000"/>
      <name val="Tahoma"/>
      <family val="2"/>
    </font>
    <font>
      <sz val="9"/>
      <color rgb="FF000000"/>
      <name val="Tahoma"/>
      <family val="2"/>
    </font>
    <font>
      <b/>
      <sz val="18"/>
      <color rgb="FF000000"/>
      <name val="Tahoma"/>
      <family val="2"/>
    </font>
    <font>
      <sz val="18"/>
      <color rgb="FF000000"/>
      <name val="Tahoma"/>
      <family val="2"/>
    </font>
    <font>
      <b/>
      <sz val="12"/>
      <color rgb="FF000000"/>
      <name val="Tahoma"/>
      <family val="2"/>
    </font>
    <font>
      <sz val="12"/>
      <color rgb="FF000000"/>
      <name val="Tahoma"/>
      <family val="2"/>
    </font>
    <font>
      <sz val="11"/>
      <color theme="1"/>
      <name val="Times New Roman"/>
      <family val="1"/>
    </font>
    <font>
      <b/>
      <i/>
      <sz val="11"/>
      <color theme="1"/>
      <name val="Times New Roman"/>
      <family val="1"/>
    </font>
    <font>
      <b/>
      <sz val="13"/>
      <color theme="1"/>
      <name val="Times New Roman"/>
      <family val="1"/>
    </font>
    <font>
      <i/>
      <sz val="13"/>
      <color theme="1"/>
      <name val="Times New Roman"/>
      <family val="1"/>
    </font>
    <font>
      <sz val="13"/>
      <name val="Times New Roman"/>
      <family val="1"/>
    </font>
    <font>
      <b/>
      <sz val="13"/>
      <name val="Times New Roman"/>
      <family val="1"/>
    </font>
    <font>
      <b/>
      <sz val="14"/>
      <name val="Times New Roman"/>
      <family val="1"/>
    </font>
    <font>
      <i/>
      <sz val="13"/>
      <name val="Times New Roman"/>
      <family val="1"/>
    </font>
    <font>
      <sz val="11"/>
      <color theme="1"/>
      <name val="Calibri"/>
      <scheme val="minor"/>
    </font>
    <font>
      <sz val="11"/>
      <name val="Times New Roman"/>
      <family val="1"/>
    </font>
    <font>
      <b/>
      <i/>
      <sz val="11"/>
      <name val="Times New Roman"/>
      <family val="1"/>
    </font>
    <font>
      <sz val="12"/>
      <name val="Times New Roman"/>
      <family val="1"/>
    </font>
    <font>
      <i/>
      <sz val="10"/>
      <name val="Times New Roman"/>
      <family val="1"/>
    </font>
    <font>
      <b/>
      <sz val="12"/>
      <name val="Times New Roman"/>
      <family val="1"/>
    </font>
  </fonts>
  <fills count="5">
    <fill>
      <patternFill patternType="none"/>
    </fill>
    <fill>
      <patternFill patternType="gray125"/>
    </fill>
    <fill>
      <patternFill patternType="solid">
        <fgColor theme="0" tint="-0.249977111117893"/>
        <bgColor indexed="65"/>
      </patternFill>
    </fill>
    <fill>
      <patternFill patternType="solid">
        <fgColor theme="0"/>
      </patternFill>
    </fill>
    <fill>
      <patternFill patternType="solid">
        <fgColor theme="0" tint="-4.9989318521683403E-2"/>
        <bgColor indexed="65"/>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auto="1"/>
      </left>
      <right style="thin">
        <color auto="1"/>
      </right>
      <top/>
      <bottom style="hair">
        <color auto="1"/>
      </bottom>
      <diagonal/>
    </border>
  </borders>
  <cellStyleXfs count="4">
    <xf numFmtId="0" fontId="0" fillId="0" borderId="0" applyBorder="0"/>
    <xf numFmtId="9" fontId="1" fillId="0" borderId="0" applyFont="0" applyFill="0" applyBorder="0" applyAlignment="0" applyProtection="0"/>
    <xf numFmtId="0" fontId="53" fillId="0" borderId="0"/>
    <xf numFmtId="9" fontId="53" fillId="0" borderId="0" applyFont="0" applyFill="0" applyBorder="0" applyAlignment="0" applyProtection="0"/>
  </cellStyleXfs>
  <cellXfs count="258">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6"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vertical="center" wrapText="1"/>
    </xf>
    <xf numFmtId="164" fontId="9" fillId="0" borderId="6" xfId="0" applyNumberFormat="1" applyFont="1" applyBorder="1" applyAlignment="1">
      <alignment horizontal="center" vertical="center" wrapText="1"/>
    </xf>
    <xf numFmtId="10" fontId="9" fillId="0" borderId="6" xfId="0" applyNumberFormat="1"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vertical="center"/>
    </xf>
    <xf numFmtId="0" fontId="12" fillId="0" borderId="6" xfId="0" applyFont="1" applyBorder="1" applyAlignment="1">
      <alignment horizontal="center" vertical="center" wrapText="1"/>
    </xf>
    <xf numFmtId="0" fontId="12" fillId="0" borderId="7" xfId="0" applyFont="1" applyBorder="1" applyAlignment="1">
      <alignment vertical="center" wrapText="1"/>
    </xf>
    <xf numFmtId="164" fontId="12" fillId="0" borderId="6" xfId="0" applyNumberFormat="1" applyFont="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horizontal="left" vertical="center" wrapText="1"/>
    </xf>
    <xf numFmtId="164" fontId="6" fillId="2" borderId="7" xfId="0" applyNumberFormat="1" applyFont="1" applyFill="1" applyBorder="1" applyAlignment="1">
      <alignment horizontal="left" vertical="center"/>
    </xf>
    <xf numFmtId="0" fontId="10" fillId="3" borderId="0" xfId="0" applyFont="1" applyFill="1" applyAlignment="1">
      <alignment horizontal="center" vertical="center"/>
    </xf>
    <xf numFmtId="0" fontId="13" fillId="3" borderId="0" xfId="0" applyFont="1" applyFill="1" applyAlignment="1">
      <alignment vertical="center"/>
    </xf>
    <xf numFmtId="0" fontId="6" fillId="4" borderId="7" xfId="0" applyFont="1" applyFill="1" applyBorder="1" applyAlignment="1">
      <alignment horizontal="center" vertical="center"/>
    </xf>
    <xf numFmtId="0" fontId="6" fillId="4" borderId="7" xfId="0" applyFont="1" applyFill="1" applyBorder="1" applyAlignment="1">
      <alignment vertical="center" wrapText="1"/>
    </xf>
    <xf numFmtId="3" fontId="6" fillId="4" borderId="7" xfId="0" applyNumberFormat="1" applyFont="1" applyFill="1" applyBorder="1" applyAlignment="1">
      <alignment vertical="center"/>
    </xf>
    <xf numFmtId="0" fontId="6" fillId="3" borderId="0" xfId="0" applyFont="1" applyFill="1" applyAlignment="1">
      <alignment horizontal="center" vertical="center"/>
    </xf>
    <xf numFmtId="0" fontId="6" fillId="3" borderId="0" xfId="0" applyFont="1" applyFill="1" applyAlignment="1">
      <alignment vertical="center"/>
    </xf>
    <xf numFmtId="0" fontId="14" fillId="3" borderId="7" xfId="0" quotePrefix="1" applyFont="1" applyFill="1" applyBorder="1" applyAlignment="1">
      <alignment horizontal="center" vertical="center"/>
    </xf>
    <xf numFmtId="0" fontId="15" fillId="3" borderId="7" xfId="0" quotePrefix="1" applyFont="1" applyFill="1" applyBorder="1" applyAlignment="1">
      <alignment vertical="center" wrapText="1"/>
    </xf>
    <xf numFmtId="3" fontId="16" fillId="3" borderId="7" xfId="0" applyNumberFormat="1" applyFont="1" applyFill="1" applyBorder="1" applyAlignment="1">
      <alignment vertical="center"/>
    </xf>
    <xf numFmtId="0" fontId="16" fillId="3" borderId="0" xfId="0" applyFont="1" applyFill="1" applyAlignment="1">
      <alignment horizontal="center" vertical="center"/>
    </xf>
    <xf numFmtId="0" fontId="17" fillId="3" borderId="0" xfId="0" applyFont="1" applyFill="1" applyAlignment="1">
      <alignment vertical="center"/>
    </xf>
    <xf numFmtId="0" fontId="16" fillId="3" borderId="7" xfId="0" quotePrefix="1" applyFont="1" applyFill="1" applyBorder="1" applyAlignment="1">
      <alignment vertical="center" wrapText="1"/>
    </xf>
    <xf numFmtId="0" fontId="18" fillId="3" borderId="7" xfId="0" quotePrefix="1" applyFont="1" applyFill="1" applyBorder="1" applyAlignment="1">
      <alignment horizontal="center" vertical="center"/>
    </xf>
    <xf numFmtId="0" fontId="19" fillId="0" borderId="7" xfId="0" quotePrefix="1" applyFont="1" applyBorder="1" applyAlignment="1">
      <alignment vertical="center" wrapText="1"/>
    </xf>
    <xf numFmtId="3" fontId="19" fillId="3" borderId="7" xfId="0" applyNumberFormat="1" applyFont="1" applyFill="1" applyBorder="1" applyAlignment="1">
      <alignment vertical="center"/>
    </xf>
    <xf numFmtId="0" fontId="19" fillId="3" borderId="0" xfId="0" applyFont="1" applyFill="1" applyAlignment="1">
      <alignment horizontal="center" vertical="center"/>
    </xf>
    <xf numFmtId="0" fontId="20" fillId="3" borderId="0" xfId="0" applyFont="1" applyFill="1" applyAlignment="1">
      <alignment vertical="center"/>
    </xf>
    <xf numFmtId="164" fontId="20" fillId="3" borderId="0" xfId="0" applyNumberFormat="1" applyFont="1" applyFill="1" applyAlignment="1">
      <alignment vertical="center"/>
    </xf>
    <xf numFmtId="0" fontId="19" fillId="3" borderId="7" xfId="0" quotePrefix="1" applyFont="1" applyFill="1" applyBorder="1" applyAlignment="1">
      <alignment vertical="center" wrapText="1"/>
    </xf>
    <xf numFmtId="3" fontId="19" fillId="3" borderId="0" xfId="0" quotePrefix="1" applyNumberFormat="1" applyFont="1" applyFill="1" applyAlignment="1">
      <alignment horizontal="center" vertical="center" wrapText="1"/>
    </xf>
    <xf numFmtId="0" fontId="4" fillId="3" borderId="0" xfId="0" applyFont="1" applyFill="1" applyAlignment="1">
      <alignment vertical="center" wrapText="1"/>
    </xf>
    <xf numFmtId="3" fontId="6" fillId="3" borderId="0" xfId="0" quotePrefix="1" applyNumberFormat="1" applyFont="1" applyFill="1" applyAlignment="1">
      <alignment horizontal="center" vertical="center" wrapText="1"/>
    </xf>
    <xf numFmtId="0" fontId="21" fillId="3" borderId="0" xfId="0" applyFont="1" applyFill="1" applyAlignment="1">
      <alignment vertical="center" wrapText="1"/>
    </xf>
    <xf numFmtId="0" fontId="22" fillId="3" borderId="0" xfId="0" applyFont="1" applyFill="1" applyAlignment="1">
      <alignment vertical="center"/>
    </xf>
    <xf numFmtId="0" fontId="19" fillId="0" borderId="7" xfId="0" quotePrefix="1" applyFont="1" applyBorder="1" applyAlignment="1">
      <alignment horizontal="center" vertical="center"/>
    </xf>
    <xf numFmtId="0" fontId="19" fillId="0" borderId="7" xfId="0" applyFont="1" applyBorder="1" applyAlignment="1">
      <alignment vertical="center" wrapText="1"/>
    </xf>
    <xf numFmtId="3" fontId="19" fillId="0" borderId="7" xfId="0" applyNumberFormat="1" applyFont="1" applyBorder="1" applyAlignment="1">
      <alignment vertical="center"/>
    </xf>
    <xf numFmtId="10" fontId="10" fillId="0" borderId="6" xfId="0" applyNumberFormat="1" applyFont="1" applyBorder="1" applyAlignment="1">
      <alignment horizontal="center" vertical="center" wrapText="1"/>
    </xf>
    <xf numFmtId="3" fontId="19" fillId="0" borderId="0" xfId="0" quotePrefix="1" applyNumberFormat="1" applyFont="1" applyAlignment="1">
      <alignment horizontal="center" vertical="center" wrapText="1"/>
    </xf>
    <xf numFmtId="0" fontId="4" fillId="0" borderId="0" xfId="0" applyFont="1" applyAlignment="1">
      <alignment vertical="center" wrapText="1"/>
    </xf>
    <xf numFmtId="0" fontId="20" fillId="0" borderId="0" xfId="0" applyFont="1" applyAlignment="1">
      <alignment vertical="center"/>
    </xf>
    <xf numFmtId="0" fontId="4" fillId="0" borderId="0" xfId="0" applyFont="1" applyAlignment="1">
      <alignment horizontal="center" vertical="center" wrapText="1"/>
    </xf>
    <xf numFmtId="0" fontId="6" fillId="0" borderId="7" xfId="0" applyFont="1" applyBorder="1" applyAlignment="1">
      <alignment horizontal="center" vertical="center"/>
    </xf>
    <xf numFmtId="0" fontId="25" fillId="0" borderId="7" xfId="0" applyFont="1" applyBorder="1" applyAlignment="1">
      <alignment vertical="center" wrapText="1"/>
    </xf>
    <xf numFmtId="3" fontId="25" fillId="0" borderId="7" xfId="0" applyNumberFormat="1" applyFont="1" applyBorder="1" applyAlignment="1">
      <alignment vertical="center"/>
    </xf>
    <xf numFmtId="10" fontId="26" fillId="0" borderId="6" xfId="0" applyNumberFormat="1" applyFont="1" applyBorder="1" applyAlignment="1">
      <alignment horizontal="center" vertical="center" wrapText="1"/>
    </xf>
    <xf numFmtId="3" fontId="6" fillId="0" borderId="0" xfId="0" quotePrefix="1" applyNumberFormat="1" applyFont="1" applyAlignment="1">
      <alignment horizontal="center" vertical="center" wrapText="1"/>
    </xf>
    <xf numFmtId="0" fontId="21" fillId="0" borderId="0" xfId="0" applyFont="1" applyAlignment="1">
      <alignment vertical="center" wrapText="1"/>
    </xf>
    <xf numFmtId="0" fontId="22" fillId="0" borderId="0" xfId="0" applyFont="1" applyAlignment="1">
      <alignment vertical="center"/>
    </xf>
    <xf numFmtId="0" fontId="21" fillId="0" borderId="0" xfId="0" applyFont="1" applyAlignment="1">
      <alignment horizontal="center" vertical="center" wrapText="1"/>
    </xf>
    <xf numFmtId="164" fontId="6" fillId="4" borderId="7" xfId="0" applyNumberFormat="1" applyFont="1" applyFill="1" applyBorder="1" applyAlignment="1">
      <alignment vertical="center"/>
    </xf>
    <xf numFmtId="3" fontId="6" fillId="4" borderId="7" xfId="0" applyNumberFormat="1" applyFont="1" applyFill="1" applyBorder="1" applyAlignment="1">
      <alignment horizontal="right" vertical="center"/>
    </xf>
    <xf numFmtId="0" fontId="6" fillId="4" borderId="0" xfId="0" applyFont="1" applyFill="1" applyAlignment="1">
      <alignment horizontal="center" vertical="center"/>
    </xf>
    <xf numFmtId="0" fontId="6" fillId="4" borderId="0" xfId="0" applyFont="1" applyFill="1" applyAlignment="1">
      <alignment vertical="center"/>
    </xf>
    <xf numFmtId="0" fontId="18" fillId="0" borderId="7" xfId="0" quotePrefix="1" applyFont="1" applyBorder="1" applyAlignment="1">
      <alignment horizontal="center" vertical="center"/>
    </xf>
    <xf numFmtId="0" fontId="27" fillId="0" borderId="7" xfId="0" applyFont="1" applyBorder="1" applyAlignment="1">
      <alignment vertical="center" wrapText="1"/>
    </xf>
    <xf numFmtId="164" fontId="27" fillId="0" borderId="7" xfId="0" applyNumberFormat="1" applyFont="1" applyBorder="1" applyAlignment="1">
      <alignment vertical="center" wrapText="1"/>
    </xf>
    <xf numFmtId="3" fontId="27" fillId="0" borderId="7" xfId="0" applyNumberFormat="1" applyFont="1" applyBorder="1" applyAlignment="1">
      <alignment vertical="center"/>
    </xf>
    <xf numFmtId="3" fontId="15" fillId="0" borderId="7" xfId="0" applyNumberFormat="1" applyFont="1" applyBorder="1" applyAlignment="1">
      <alignment vertical="center"/>
    </xf>
    <xf numFmtId="0" fontId="19" fillId="0" borderId="0" xfId="0" applyFont="1" applyAlignment="1">
      <alignment horizontal="center" vertical="center"/>
    </xf>
    <xf numFmtId="0" fontId="27" fillId="0" borderId="7" xfId="0" quotePrefix="1" applyFont="1" applyBorder="1" applyAlignment="1">
      <alignment vertical="center" wrapText="1"/>
    </xf>
    <xf numFmtId="164" fontId="27" fillId="0" borderId="7" xfId="0" quotePrefix="1" applyNumberFormat="1" applyFont="1" applyBorder="1" applyAlignment="1">
      <alignment vertical="center" wrapText="1"/>
    </xf>
    <xf numFmtId="164" fontId="28" fillId="2" borderId="7" xfId="0" quotePrefix="1" applyNumberFormat="1" applyFont="1" applyFill="1" applyBorder="1" applyAlignment="1">
      <alignment vertical="center" wrapText="1"/>
    </xf>
    <xf numFmtId="3" fontId="28" fillId="2" borderId="7" xfId="0" applyNumberFormat="1" applyFont="1" applyFill="1" applyBorder="1" applyAlignment="1">
      <alignment vertical="center"/>
    </xf>
    <xf numFmtId="0" fontId="6" fillId="0" borderId="0" xfId="0" applyFont="1" applyAlignment="1">
      <alignment horizontal="center" vertical="center"/>
    </xf>
    <xf numFmtId="164" fontId="28" fillId="4" borderId="7" xfId="0" quotePrefix="1" applyNumberFormat="1" applyFont="1" applyFill="1" applyBorder="1" applyAlignment="1">
      <alignment vertical="center" wrapText="1"/>
    </xf>
    <xf numFmtId="3" fontId="28" fillId="4" borderId="7" xfId="0" applyNumberFormat="1" applyFont="1" applyFill="1" applyBorder="1" applyAlignment="1">
      <alignment vertical="center"/>
    </xf>
    <xf numFmtId="0" fontId="16" fillId="3" borderId="7" xfId="0" quotePrefix="1" applyFont="1" applyFill="1" applyBorder="1" applyAlignment="1">
      <alignment horizontal="center" vertical="center"/>
    </xf>
    <xf numFmtId="0" fontId="16" fillId="3" borderId="7" xfId="0" applyFont="1" applyFill="1" applyBorder="1" applyAlignment="1">
      <alignment vertical="center" wrapText="1"/>
    </xf>
    <xf numFmtId="164" fontId="27" fillId="4" borderId="7" xfId="0" quotePrefix="1" applyNumberFormat="1" applyFont="1" applyFill="1" applyBorder="1" applyAlignment="1">
      <alignment vertical="center" wrapText="1"/>
    </xf>
    <xf numFmtId="3" fontId="27" fillId="4" borderId="7" xfId="0" applyNumberFormat="1" applyFont="1" applyFill="1" applyBorder="1" applyAlignment="1">
      <alignment vertical="center"/>
    </xf>
    <xf numFmtId="3" fontId="15" fillId="4" borderId="7" xfId="0" applyNumberFormat="1" applyFont="1" applyFill="1" applyBorder="1" applyAlignment="1">
      <alignment vertical="center"/>
    </xf>
    <xf numFmtId="3" fontId="29" fillId="4" borderId="7" xfId="0" applyNumberFormat="1" applyFont="1" applyFill="1" applyBorder="1" applyAlignment="1">
      <alignment vertical="center"/>
    </xf>
    <xf numFmtId="0" fontId="12" fillId="4" borderId="7" xfId="0" applyFont="1" applyFill="1" applyBorder="1" applyAlignment="1">
      <alignment horizontal="center" vertical="center"/>
    </xf>
    <xf numFmtId="0" fontId="12" fillId="4" borderId="7" xfId="0" quotePrefix="1" applyFont="1" applyFill="1" applyBorder="1" applyAlignment="1">
      <alignment vertical="center" wrapText="1"/>
    </xf>
    <xf numFmtId="3" fontId="12" fillId="4" borderId="7" xfId="0" applyNumberFormat="1" applyFont="1" applyFill="1" applyBorder="1" applyAlignment="1">
      <alignment vertical="center"/>
    </xf>
    <xf numFmtId="164" fontId="31" fillId="0" borderId="8" xfId="0" quotePrefix="1" applyNumberFormat="1" applyFont="1" applyBorder="1" applyAlignment="1">
      <alignment vertical="center" wrapText="1"/>
    </xf>
    <xf numFmtId="0" fontId="31" fillId="0" borderId="8" xfId="0" quotePrefix="1" applyFont="1" applyBorder="1" applyAlignment="1">
      <alignment vertical="center" wrapText="1"/>
    </xf>
    <xf numFmtId="0" fontId="34"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horizontal="center" vertical="center"/>
    </xf>
    <xf numFmtId="0" fontId="35" fillId="0" borderId="0" xfId="0" applyFont="1" applyAlignment="1">
      <alignment vertical="center" wrapText="1"/>
    </xf>
    <xf numFmtId="3" fontId="35" fillId="0" borderId="0" xfId="0" applyNumberFormat="1" applyFont="1" applyAlignment="1">
      <alignment vertical="center"/>
    </xf>
    <xf numFmtId="0" fontId="36" fillId="0" borderId="0" xfId="0" applyFont="1" applyAlignment="1">
      <alignment vertical="center"/>
    </xf>
    <xf numFmtId="3" fontId="36" fillId="0" borderId="0" xfId="0" applyNumberFormat="1" applyFont="1" applyAlignment="1">
      <alignment vertical="center"/>
    </xf>
    <xf numFmtId="164" fontId="35"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0" fontId="45" fillId="0" borderId="0" xfId="0" applyFont="1"/>
    <xf numFmtId="0" fontId="45" fillId="0" borderId="0" xfId="0" applyFont="1" applyAlignment="1">
      <alignment horizontal="right"/>
    </xf>
    <xf numFmtId="3" fontId="45" fillId="0" borderId="0" xfId="0" applyNumberFormat="1" applyFont="1" applyAlignment="1">
      <alignment horizontal="right"/>
    </xf>
    <xf numFmtId="0" fontId="47" fillId="0" borderId="7" xfId="0" applyFont="1" applyBorder="1" applyAlignment="1">
      <alignment horizontal="center" vertical="center" wrapText="1"/>
    </xf>
    <xf numFmtId="0" fontId="16" fillId="0" borderId="17" xfId="0" applyFont="1" applyBorder="1" applyAlignment="1">
      <alignment horizontal="left" vertical="center" wrapText="1"/>
    </xf>
    <xf numFmtId="3" fontId="16" fillId="0" borderId="17" xfId="0" applyNumberFormat="1" applyFont="1" applyBorder="1" applyAlignment="1">
      <alignment horizontal="right" vertical="center"/>
    </xf>
    <xf numFmtId="3" fontId="48" fillId="0" borderId="17" xfId="0" applyNumberFormat="1" applyFont="1" applyBorder="1" applyAlignment="1">
      <alignment horizontal="center" vertical="center" wrapText="1"/>
    </xf>
    <xf numFmtId="0" fontId="16" fillId="0" borderId="18" xfId="0" applyFont="1" applyBorder="1" applyAlignment="1">
      <alignment horizontal="left" vertical="center" wrapText="1"/>
    </xf>
    <xf numFmtId="3" fontId="16" fillId="0" borderId="18" xfId="0" applyNumberFormat="1" applyFont="1" applyBorder="1" applyAlignment="1">
      <alignment horizontal="right" vertical="center"/>
    </xf>
    <xf numFmtId="3" fontId="16" fillId="0" borderId="17" xfId="0" applyNumberFormat="1" applyFont="1" applyBorder="1" applyAlignment="1">
      <alignment vertical="center"/>
    </xf>
    <xf numFmtId="0" fontId="16" fillId="0" borderId="19" xfId="0" applyFont="1" applyBorder="1" applyAlignment="1">
      <alignment horizontal="left" vertical="center" wrapText="1"/>
    </xf>
    <xf numFmtId="3" fontId="16" fillId="0" borderId="19" xfId="0" applyNumberFormat="1" applyFont="1" applyBorder="1" applyAlignment="1">
      <alignment horizontal="right" vertical="center"/>
    </xf>
    <xf numFmtId="3" fontId="16" fillId="0" borderId="18" xfId="0" applyNumberFormat="1" applyFont="1" applyBorder="1" applyAlignment="1">
      <alignment vertical="center"/>
    </xf>
    <xf numFmtId="3" fontId="45" fillId="0" borderId="0" xfId="0" applyNumberFormat="1" applyFont="1"/>
    <xf numFmtId="165" fontId="45" fillId="0" borderId="0" xfId="0" applyNumberFormat="1" applyFont="1" applyAlignment="1">
      <alignment horizontal="right"/>
    </xf>
    <xf numFmtId="0" fontId="45" fillId="0" borderId="0" xfId="0" applyFont="1" applyAlignment="1">
      <alignment horizontal="center"/>
    </xf>
    <xf numFmtId="0" fontId="16" fillId="0" borderId="17" xfId="0" applyFont="1" applyBorder="1" applyAlignment="1">
      <alignment horizontal="center" vertical="center" wrapText="1"/>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6" xfId="0" applyFont="1" applyBorder="1" applyAlignment="1">
      <alignment horizontal="left" vertical="center" wrapText="1"/>
    </xf>
    <xf numFmtId="3" fontId="16" fillId="0" borderId="16" xfId="0" applyNumberFormat="1" applyFont="1" applyBorder="1" applyAlignment="1">
      <alignment horizontal="right" vertical="center"/>
    </xf>
    <xf numFmtId="3" fontId="48" fillId="0" borderId="16" xfId="0" applyNumberFormat="1" applyFont="1" applyBorder="1" applyAlignment="1">
      <alignment horizontal="center" vertical="center" wrapText="1"/>
    </xf>
    <xf numFmtId="4" fontId="49" fillId="0" borderId="20" xfId="0" applyNumberFormat="1" applyFont="1" applyBorder="1" applyAlignment="1">
      <alignment horizontal="right" vertical="center"/>
    </xf>
    <xf numFmtId="4" fontId="49" fillId="0" borderId="17" xfId="0" applyNumberFormat="1" applyFont="1" applyBorder="1" applyAlignment="1">
      <alignment horizontal="right" vertical="center"/>
    </xf>
    <xf numFmtId="0" fontId="16" fillId="0" borderId="20" xfId="0" applyFont="1" applyBorder="1" applyAlignment="1">
      <alignment horizontal="left" vertical="center" wrapText="1"/>
    </xf>
    <xf numFmtId="3" fontId="16" fillId="0" borderId="20" xfId="0" applyNumberFormat="1" applyFont="1" applyBorder="1" applyAlignment="1">
      <alignment horizontal="right" vertical="center"/>
    </xf>
    <xf numFmtId="0" fontId="47" fillId="0" borderId="7" xfId="0" applyFont="1" applyBorder="1" applyAlignment="1">
      <alignment horizontal="center" vertical="center"/>
    </xf>
    <xf numFmtId="0" fontId="47" fillId="0" borderId="7" xfId="0" applyFont="1" applyBorder="1" applyAlignment="1">
      <alignment horizontal="left" vertical="center" wrapText="1"/>
    </xf>
    <xf numFmtId="3" fontId="47" fillId="0" borderId="7" xfId="0" applyNumberFormat="1" applyFont="1" applyBorder="1" applyAlignment="1">
      <alignment horizontal="right" vertical="center"/>
    </xf>
    <xf numFmtId="4" fontId="47" fillId="0" borderId="7" xfId="0" applyNumberFormat="1" applyFont="1" applyBorder="1" applyAlignment="1">
      <alignment horizontal="right" vertical="center"/>
    </xf>
    <xf numFmtId="3" fontId="47" fillId="0" borderId="7" xfId="0" applyNumberFormat="1" applyFont="1" applyBorder="1" applyAlignment="1">
      <alignment vertical="center"/>
    </xf>
    <xf numFmtId="0" fontId="16" fillId="0" borderId="16" xfId="0" applyFont="1" applyBorder="1" applyAlignment="1">
      <alignment horizontal="center" vertical="center"/>
    </xf>
    <xf numFmtId="4" fontId="49" fillId="0" borderId="16" xfId="0" applyNumberFormat="1" applyFont="1" applyBorder="1" applyAlignment="1">
      <alignment horizontal="right" vertical="center"/>
    </xf>
    <xf numFmtId="3" fontId="16" fillId="0" borderId="16" xfId="0" applyNumberFormat="1" applyFont="1" applyBorder="1" applyAlignment="1">
      <alignment vertical="center"/>
    </xf>
    <xf numFmtId="4" fontId="49" fillId="0" borderId="18" xfId="0" applyNumberFormat="1" applyFont="1" applyBorder="1" applyAlignment="1">
      <alignment horizontal="right" vertical="center"/>
    </xf>
    <xf numFmtId="0" fontId="16" fillId="0" borderId="19" xfId="0" applyFont="1" applyBorder="1" applyAlignment="1">
      <alignment horizontal="center" vertical="center" wrapText="1"/>
    </xf>
    <xf numFmtId="4" fontId="49" fillId="0" borderId="11" xfId="0" applyNumberFormat="1" applyFont="1" applyBorder="1" applyAlignment="1">
      <alignment horizontal="right" vertical="center"/>
    </xf>
    <xf numFmtId="3" fontId="16" fillId="0" borderId="19" xfId="0" applyNumberFormat="1" applyFont="1" applyBorder="1"/>
    <xf numFmtId="3" fontId="48" fillId="0" borderId="20" xfId="0" applyNumberFormat="1" applyFont="1" applyBorder="1" applyAlignment="1">
      <alignment horizontal="center" vertical="center" wrapText="1"/>
    </xf>
    <xf numFmtId="4" fontId="50" fillId="0" borderId="7" xfId="0" applyNumberFormat="1" applyFont="1" applyBorder="1" applyAlignment="1">
      <alignment horizontal="right" vertical="center"/>
    </xf>
    <xf numFmtId="3" fontId="47" fillId="0" borderId="7" xfId="0" applyNumberFormat="1" applyFont="1" applyBorder="1" applyAlignment="1">
      <alignment horizontal="center" vertical="center" wrapText="1"/>
    </xf>
    <xf numFmtId="0" fontId="16" fillId="0" borderId="20" xfId="0" applyFont="1" applyBorder="1" applyAlignment="1">
      <alignment horizontal="center" vertical="center" wrapText="1"/>
    </xf>
    <xf numFmtId="3" fontId="47" fillId="0" borderId="7" xfId="0" applyNumberFormat="1" applyFont="1" applyBorder="1" applyAlignment="1">
      <alignment horizontal="right" vertical="center" wrapText="1"/>
    </xf>
    <xf numFmtId="3" fontId="16" fillId="0" borderId="7" xfId="0" applyNumberFormat="1" applyFont="1" applyBorder="1"/>
    <xf numFmtId="4" fontId="50" fillId="0" borderId="7" xfId="0" applyNumberFormat="1" applyFont="1" applyBorder="1" applyAlignment="1">
      <alignment horizontal="right" vertical="center" wrapText="1"/>
    </xf>
    <xf numFmtId="4" fontId="49" fillId="0" borderId="20" xfId="0" applyNumberFormat="1" applyFont="1" applyBorder="1" applyAlignment="1">
      <alignment horizontal="right" vertical="center" wrapText="1"/>
    </xf>
    <xf numFmtId="4" fontId="49" fillId="0" borderId="11" xfId="0" applyNumberFormat="1" applyFont="1" applyBorder="1" applyAlignment="1">
      <alignment horizontal="right" vertical="center" wrapText="1"/>
    </xf>
    <xf numFmtId="4" fontId="49" fillId="0" borderId="16" xfId="0" applyNumberFormat="1" applyFont="1" applyBorder="1" applyAlignment="1">
      <alignment horizontal="right" vertical="center" wrapText="1"/>
    </xf>
    <xf numFmtId="4" fontId="49" fillId="0" borderId="17" xfId="0" applyNumberFormat="1" applyFont="1" applyBorder="1" applyAlignment="1">
      <alignment horizontal="right" vertical="center" wrapText="1"/>
    </xf>
    <xf numFmtId="4" fontId="49" fillId="0" borderId="18" xfId="0" applyNumberFormat="1" applyFont="1" applyBorder="1" applyAlignment="1">
      <alignment horizontal="right" vertical="center" wrapText="1"/>
    </xf>
    <xf numFmtId="0" fontId="50" fillId="0" borderId="2" xfId="0" applyFont="1" applyBorder="1" applyAlignment="1">
      <alignment horizontal="center" vertical="center" wrapText="1"/>
    </xf>
    <xf numFmtId="3" fontId="51" fillId="0" borderId="7" xfId="0" applyNumberFormat="1" applyFont="1" applyBorder="1" applyAlignment="1">
      <alignment horizontal="center" vertical="center" wrapText="1"/>
    </xf>
    <xf numFmtId="0" fontId="50" fillId="0" borderId="7" xfId="0" applyFont="1" applyBorder="1" applyAlignment="1">
      <alignment horizontal="center" vertical="center" wrapText="1"/>
    </xf>
    <xf numFmtId="3" fontId="50" fillId="0" borderId="2" xfId="0" applyNumberFormat="1" applyFont="1" applyBorder="1" applyAlignment="1">
      <alignment horizontal="center" vertical="center" wrapText="1"/>
    </xf>
    <xf numFmtId="0" fontId="52" fillId="0" borderId="7" xfId="0" quotePrefix="1" applyFont="1" applyBorder="1" applyAlignment="1">
      <alignment horizontal="center" vertical="center" wrapText="1"/>
    </xf>
    <xf numFmtId="9" fontId="5" fillId="0" borderId="0" xfId="1" applyFont="1" applyFill="1" applyAlignment="1" applyProtection="1">
      <alignment vertical="center"/>
    </xf>
    <xf numFmtId="9" fontId="11" fillId="0" borderId="0" xfId="1" applyFont="1" applyFill="1" applyAlignment="1" applyProtection="1">
      <alignment vertical="center"/>
    </xf>
    <xf numFmtId="9" fontId="13" fillId="3" borderId="0" xfId="1" applyFont="1" applyFill="1" applyAlignment="1" applyProtection="1">
      <alignment vertical="center"/>
    </xf>
    <xf numFmtId="9" fontId="6" fillId="3" borderId="0" xfId="1" applyFont="1" applyFill="1" applyAlignment="1" applyProtection="1">
      <alignment vertical="center"/>
    </xf>
    <xf numFmtId="9" fontId="17" fillId="3" borderId="0" xfId="1" applyFont="1" applyFill="1" applyAlignment="1" applyProtection="1">
      <alignment vertical="center"/>
    </xf>
    <xf numFmtId="9" fontId="20" fillId="3" borderId="0" xfId="1" applyFont="1" applyFill="1" applyAlignment="1" applyProtection="1">
      <alignment vertical="center"/>
    </xf>
    <xf numFmtId="9" fontId="23" fillId="3" borderId="0" xfId="1" applyFont="1" applyFill="1" applyAlignment="1" applyProtection="1">
      <alignment vertical="center"/>
    </xf>
    <xf numFmtId="9" fontId="22" fillId="3" borderId="0" xfId="1" applyFont="1" applyFill="1" applyAlignment="1" applyProtection="1">
      <alignment vertical="center"/>
    </xf>
    <xf numFmtId="9" fontId="24" fillId="0" borderId="0" xfId="1" applyFont="1" applyFill="1" applyAlignment="1" applyProtection="1">
      <alignment vertical="center"/>
    </xf>
    <xf numFmtId="9" fontId="20" fillId="0" borderId="0" xfId="1" applyFont="1" applyFill="1" applyAlignment="1" applyProtection="1">
      <alignment vertical="center"/>
    </xf>
    <xf numFmtId="9" fontId="23" fillId="0" borderId="0" xfId="1" applyFont="1" applyFill="1" applyAlignment="1" applyProtection="1">
      <alignment vertical="center"/>
    </xf>
    <xf numFmtId="9" fontId="22" fillId="0" borderId="0" xfId="1" applyFont="1" applyFill="1" applyAlignment="1" applyProtection="1">
      <alignment vertical="center"/>
    </xf>
    <xf numFmtId="9" fontId="6" fillId="4" borderId="0" xfId="1" applyFont="1" applyFill="1" applyAlignment="1" applyProtection="1">
      <alignment vertical="center"/>
    </xf>
    <xf numFmtId="9" fontId="35" fillId="0" borderId="0" xfId="1" applyFont="1" applyFill="1" applyAlignment="1" applyProtection="1">
      <alignment vertical="center"/>
    </xf>
    <xf numFmtId="166" fontId="11" fillId="0" borderId="0" xfId="1" applyNumberFormat="1" applyFont="1" applyFill="1" applyAlignment="1" applyProtection="1">
      <alignment vertical="center"/>
    </xf>
    <xf numFmtId="0" fontId="54" fillId="0" borderId="0" xfId="0" applyFont="1"/>
    <xf numFmtId="0" fontId="54" fillId="0" borderId="0" xfId="0" applyFont="1" applyAlignment="1">
      <alignment horizontal="center"/>
    </xf>
    <xf numFmtId="0" fontId="54" fillId="0" borderId="0" xfId="0" applyFont="1" applyAlignment="1">
      <alignment horizontal="right"/>
    </xf>
    <xf numFmtId="3" fontId="54" fillId="0" borderId="0" xfId="0" applyNumberFormat="1" applyFont="1" applyAlignment="1">
      <alignment horizontal="right"/>
    </xf>
    <xf numFmtId="0" fontId="56" fillId="0" borderId="7" xfId="0" applyFont="1" applyBorder="1" applyAlignment="1">
      <alignment horizontal="center" vertical="center" wrapText="1"/>
    </xf>
    <xf numFmtId="0" fontId="56" fillId="0" borderId="7" xfId="0" quotePrefix="1" applyFont="1" applyBorder="1" applyAlignment="1">
      <alignment horizontal="center" vertical="center" wrapText="1"/>
    </xf>
    <xf numFmtId="3" fontId="56" fillId="0" borderId="7" xfId="0" quotePrefix="1" applyNumberFormat="1" applyFont="1" applyBorder="1" applyAlignment="1">
      <alignment horizontal="center" vertical="center" wrapText="1"/>
    </xf>
    <xf numFmtId="3" fontId="56" fillId="0" borderId="7" xfId="0" applyNumberFormat="1" applyFont="1" applyBorder="1" applyAlignment="1">
      <alignment horizontal="center" vertical="center"/>
    </xf>
    <xf numFmtId="0" fontId="50" fillId="0" borderId="7" xfId="0" applyFont="1" applyBorder="1" applyAlignment="1">
      <alignment horizontal="left" vertical="center" wrapText="1"/>
    </xf>
    <xf numFmtId="3" fontId="50" fillId="0" borderId="7" xfId="0" applyNumberFormat="1" applyFont="1" applyBorder="1" applyAlignment="1">
      <alignment horizontal="right" vertical="center" wrapText="1"/>
    </xf>
    <xf numFmtId="3" fontId="49" fillId="0" borderId="7" xfId="0" applyNumberFormat="1" applyFont="1" applyBorder="1"/>
    <xf numFmtId="0" fontId="49" fillId="0" borderId="20" xfId="0" applyFont="1" applyBorder="1" applyAlignment="1">
      <alignment horizontal="center" vertical="center" wrapText="1"/>
    </xf>
    <xf numFmtId="0" fontId="49" fillId="0" borderId="20" xfId="0" applyFont="1" applyBorder="1" applyAlignment="1">
      <alignment horizontal="left" vertical="center" wrapText="1"/>
    </xf>
    <xf numFmtId="3" fontId="49" fillId="0" borderId="20" xfId="0" applyNumberFormat="1" applyFont="1" applyBorder="1" applyAlignment="1">
      <alignment horizontal="right" vertical="center"/>
    </xf>
    <xf numFmtId="3" fontId="49" fillId="0" borderId="20" xfId="0" applyNumberFormat="1" applyFont="1" applyBorder="1" applyAlignment="1">
      <alignment horizontal="right" vertical="center" wrapText="1"/>
    </xf>
    <xf numFmtId="3" fontId="52" fillId="0" borderId="20" xfId="0" applyNumberFormat="1" applyFont="1" applyBorder="1" applyAlignment="1">
      <alignment horizontal="center" vertical="center" wrapText="1"/>
    </xf>
    <xf numFmtId="0" fontId="49" fillId="0" borderId="17" xfId="0" applyFont="1" applyBorder="1" applyAlignment="1">
      <alignment horizontal="center" vertical="center" wrapText="1"/>
    </xf>
    <xf numFmtId="0" fontId="49" fillId="0" borderId="17" xfId="0" applyFont="1" applyBorder="1" applyAlignment="1">
      <alignment horizontal="left" vertical="center" wrapText="1"/>
    </xf>
    <xf numFmtId="3" fontId="49" fillId="0" borderId="17" xfId="0" applyNumberFormat="1" applyFont="1" applyBorder="1" applyAlignment="1">
      <alignment horizontal="right" vertical="center"/>
    </xf>
    <xf numFmtId="3" fontId="49" fillId="0" borderId="17" xfId="0" applyNumberFormat="1" applyFont="1" applyBorder="1" applyAlignment="1">
      <alignment horizontal="right" vertical="center" wrapText="1"/>
    </xf>
    <xf numFmtId="3" fontId="52" fillId="0" borderId="17" xfId="0" applyNumberFormat="1" applyFont="1" applyBorder="1" applyAlignment="1">
      <alignment horizontal="center" vertical="center" wrapText="1"/>
    </xf>
    <xf numFmtId="0" fontId="49" fillId="0" borderId="19" xfId="0" applyFont="1" applyBorder="1" applyAlignment="1">
      <alignment horizontal="center" vertical="center" wrapText="1"/>
    </xf>
    <xf numFmtId="0" fontId="49" fillId="0" borderId="19" xfId="0" applyFont="1" applyBorder="1" applyAlignment="1">
      <alignment horizontal="left" vertical="center" wrapText="1"/>
    </xf>
    <xf numFmtId="3" fontId="49" fillId="0" borderId="19" xfId="0" applyNumberFormat="1" applyFont="1" applyBorder="1" applyAlignment="1">
      <alignment horizontal="right" vertical="center"/>
    </xf>
    <xf numFmtId="3" fontId="49" fillId="0" borderId="19" xfId="0" applyNumberFormat="1" applyFont="1" applyBorder="1" applyAlignment="1">
      <alignment horizontal="right" vertical="center" wrapText="1"/>
    </xf>
    <xf numFmtId="3" fontId="49" fillId="0" borderId="19" xfId="0" applyNumberFormat="1" applyFont="1" applyBorder="1"/>
    <xf numFmtId="0" fontId="50" fillId="0" borderId="7" xfId="0" applyFont="1" applyBorder="1" applyAlignment="1">
      <alignment horizontal="center" vertical="center"/>
    </xf>
    <xf numFmtId="3" fontId="50" fillId="0" borderId="7" xfId="0" applyNumberFormat="1" applyFont="1" applyBorder="1" applyAlignment="1">
      <alignment horizontal="right" vertical="center"/>
    </xf>
    <xf numFmtId="3" fontId="50" fillId="0" borderId="7" xfId="0" applyNumberFormat="1" applyFont="1" applyBorder="1" applyAlignment="1">
      <alignment horizontal="center" vertical="center" wrapText="1"/>
    </xf>
    <xf numFmtId="0" fontId="49" fillId="0" borderId="16" xfId="0" applyFont="1" applyBorder="1" applyAlignment="1">
      <alignment horizontal="center" vertical="center"/>
    </xf>
    <xf numFmtId="0" fontId="49" fillId="0" borderId="16" xfId="0" applyFont="1" applyBorder="1" applyAlignment="1">
      <alignment horizontal="left" vertical="center" wrapText="1"/>
    </xf>
    <xf numFmtId="3" fontId="49" fillId="0" borderId="16" xfId="0" applyNumberFormat="1" applyFont="1" applyBorder="1" applyAlignment="1">
      <alignment horizontal="right" vertical="center"/>
    </xf>
    <xf numFmtId="3" fontId="49" fillId="0" borderId="16" xfId="0" applyNumberFormat="1" applyFont="1" applyBorder="1" applyAlignment="1">
      <alignment horizontal="right" vertical="center" wrapText="1"/>
    </xf>
    <xf numFmtId="3" fontId="52" fillId="0" borderId="16" xfId="0" applyNumberFormat="1" applyFont="1" applyBorder="1" applyAlignment="1">
      <alignment horizontal="center" vertical="center" wrapText="1"/>
    </xf>
    <xf numFmtId="0" fontId="49" fillId="0" borderId="17" xfId="0" applyFont="1" applyBorder="1" applyAlignment="1">
      <alignment horizontal="center" vertical="center"/>
    </xf>
    <xf numFmtId="49" fontId="57" fillId="0" borderId="17" xfId="0" applyNumberFormat="1" applyFont="1" applyBorder="1" applyAlignment="1">
      <alignment horizontal="center" vertical="center" wrapText="1"/>
    </xf>
    <xf numFmtId="3" fontId="49" fillId="0" borderId="17" xfId="0" applyNumberFormat="1" applyFont="1" applyBorder="1" applyAlignment="1">
      <alignment vertical="center"/>
    </xf>
    <xf numFmtId="3" fontId="52" fillId="0" borderId="17" xfId="0" applyNumberFormat="1" applyFont="1" applyBorder="1" applyAlignment="1">
      <alignment horizontal="center" wrapText="1"/>
    </xf>
    <xf numFmtId="0" fontId="49" fillId="0" borderId="18" xfId="0" applyFont="1" applyBorder="1" applyAlignment="1">
      <alignment horizontal="center" vertical="center"/>
    </xf>
    <xf numFmtId="0" fontId="49" fillId="0" borderId="18" xfId="0" applyFont="1" applyBorder="1" applyAlignment="1">
      <alignment horizontal="left" vertical="center" wrapText="1"/>
    </xf>
    <xf numFmtId="3" fontId="49" fillId="0" borderId="18" xfId="0" applyNumberFormat="1" applyFont="1" applyBorder="1" applyAlignment="1">
      <alignment horizontal="right" vertical="center"/>
    </xf>
    <xf numFmtId="49" fontId="57" fillId="0" borderId="18" xfId="0" applyNumberFormat="1" applyFont="1" applyBorder="1" applyAlignment="1">
      <alignment horizontal="center" vertical="center" wrapText="1"/>
    </xf>
    <xf numFmtId="3" fontId="49" fillId="0" borderId="18" xfId="0" applyNumberFormat="1" applyFont="1" applyBorder="1" applyAlignment="1">
      <alignment horizontal="right" vertical="center" wrapText="1"/>
    </xf>
    <xf numFmtId="3" fontId="49" fillId="0" borderId="18" xfId="0" applyNumberFormat="1" applyFont="1" applyBorder="1" applyAlignment="1">
      <alignment vertical="center"/>
    </xf>
    <xf numFmtId="3" fontId="50" fillId="0" borderId="7" xfId="0" applyNumberFormat="1" applyFont="1" applyBorder="1" applyAlignment="1">
      <alignment vertical="center"/>
    </xf>
    <xf numFmtId="3" fontId="49" fillId="0" borderId="16" xfId="0" applyNumberFormat="1" applyFont="1" applyBorder="1" applyAlignment="1">
      <alignment vertical="center"/>
    </xf>
    <xf numFmtId="3" fontId="54" fillId="0" borderId="0" xfId="0" applyNumberFormat="1" applyFont="1"/>
    <xf numFmtId="165" fontId="54" fillId="0" borderId="0" xfId="0" applyNumberFormat="1" applyFont="1" applyAlignment="1">
      <alignment horizontal="right"/>
    </xf>
    <xf numFmtId="0" fontId="50"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5" xfId="0" applyFont="1" applyBorder="1" applyAlignment="1">
      <alignment horizontal="center" vertical="center" wrapText="1"/>
    </xf>
    <xf numFmtId="0" fontId="51" fillId="0" borderId="0" xfId="0" applyFont="1" applyAlignment="1">
      <alignment horizontal="center" vertical="center" wrapText="1"/>
    </xf>
    <xf numFmtId="3" fontId="51" fillId="0" borderId="0" xfId="0" applyNumberFormat="1" applyFont="1" applyAlignment="1">
      <alignment horizontal="center" vertical="center" wrapText="1"/>
    </xf>
    <xf numFmtId="3" fontId="55" fillId="0" borderId="1" xfId="0" applyNumberFormat="1" applyFont="1" applyBorder="1" applyAlignment="1">
      <alignment horizontal="center" vertical="center" wrapText="1"/>
    </xf>
    <xf numFmtId="0" fontId="50" fillId="0" borderId="2" xfId="0" applyFont="1" applyBorder="1" applyAlignment="1">
      <alignment horizontal="center" vertical="center" wrapText="1"/>
    </xf>
    <xf numFmtId="0" fontId="50" fillId="0" borderId="11" xfId="0" applyFont="1" applyBorder="1" applyAlignment="1">
      <alignment horizontal="center" vertical="center" wrapText="1"/>
    </xf>
    <xf numFmtId="3" fontId="50" fillId="0" borderId="9" xfId="0" applyNumberFormat="1" applyFont="1" applyBorder="1" applyAlignment="1">
      <alignment horizontal="center" vertical="center" wrapText="1"/>
    </xf>
    <xf numFmtId="3" fontId="50" fillId="0" borderId="8" xfId="0" applyNumberFormat="1" applyFont="1" applyBorder="1" applyAlignment="1">
      <alignment horizontal="center" vertical="center" wrapText="1"/>
    </xf>
    <xf numFmtId="3" fontId="50" fillId="0" borderId="10"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1" xfId="0" applyNumberFormat="1" applyFont="1" applyBorder="1" applyAlignment="1">
      <alignment horizontal="center" vertical="center" wrapText="1"/>
    </xf>
    <xf numFmtId="3" fontId="50" fillId="0" borderId="13" xfId="0" applyNumberFormat="1" applyFont="1" applyBorder="1" applyAlignment="1">
      <alignment horizontal="center" vertical="center" wrapText="1"/>
    </xf>
    <xf numFmtId="3" fontId="50" fillId="0" borderId="14" xfId="0" applyNumberFormat="1" applyFont="1" applyBorder="1" applyAlignment="1">
      <alignment horizontal="center" vertical="center" wrapText="1"/>
    </xf>
    <xf numFmtId="3" fontId="50" fillId="0" borderId="0" xfId="0" applyNumberFormat="1" applyFont="1" applyAlignment="1">
      <alignment horizontal="center" vertical="center" wrapText="1"/>
    </xf>
    <xf numFmtId="3" fontId="50" fillId="0" borderId="15" xfId="0" applyNumberFormat="1" applyFont="1" applyBorder="1" applyAlignment="1">
      <alignment horizontal="center" vertical="center" wrapText="1"/>
    </xf>
    <xf numFmtId="3" fontId="50" fillId="0" borderId="2" xfId="0" applyNumberFormat="1" applyFont="1" applyBorder="1" applyAlignment="1">
      <alignment horizontal="center" vertical="center" wrapText="1"/>
    </xf>
    <xf numFmtId="3" fontId="50" fillId="0" borderId="11" xfId="0" applyNumberFormat="1" applyFont="1" applyBorder="1" applyAlignment="1">
      <alignment horizontal="center" vertical="center" wrapText="1"/>
    </xf>
    <xf numFmtId="0" fontId="21" fillId="3" borderId="0" xfId="0" applyFont="1" applyFill="1" applyAlignment="1">
      <alignment horizontal="center" vertical="center" wrapText="1"/>
    </xf>
    <xf numFmtId="0" fontId="31" fillId="0" borderId="8" xfId="0" quotePrefix="1" applyFont="1" applyBorder="1" applyAlignment="1">
      <alignment horizontal="left" vertical="center" wrapText="1"/>
    </xf>
    <xf numFmtId="0" fontId="31" fillId="0" borderId="8" xfId="0" quotePrefix="1" applyFont="1" applyBorder="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right"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31" fillId="0" borderId="0" xfId="0" quotePrefix="1" applyFont="1" applyAlignment="1">
      <alignment horizontal="left" vertical="center" wrapText="1"/>
    </xf>
    <xf numFmtId="0" fontId="32" fillId="0" borderId="0" xfId="0" quotePrefix="1" applyFont="1" applyAlignment="1">
      <alignment horizontal="left" vertical="center" wrapText="1"/>
    </xf>
    <xf numFmtId="0" fontId="36" fillId="0" borderId="0" xfId="0" applyFont="1" applyAlignment="1">
      <alignment horizontal="center" vertical="center"/>
    </xf>
    <xf numFmtId="0" fontId="36" fillId="0" borderId="0" xfId="0" applyFont="1" applyAlignment="1">
      <alignment horizontal="center" vertical="center" wrapText="1"/>
    </xf>
    <xf numFmtId="3" fontId="36" fillId="0" borderId="0" xfId="0" applyNumberFormat="1" applyFont="1" applyAlignment="1">
      <alignment horizontal="center" vertical="center" wrapText="1"/>
    </xf>
    <xf numFmtId="3" fontId="46" fillId="0" borderId="1" xfId="0" applyNumberFormat="1" applyFont="1" applyBorder="1" applyAlignment="1">
      <alignment horizontal="right" vertical="center" wrapText="1"/>
    </xf>
    <xf numFmtId="0" fontId="58" fillId="0" borderId="2" xfId="0" applyFont="1" applyBorder="1" applyAlignment="1">
      <alignment horizontal="center" vertical="center" wrapText="1"/>
    </xf>
    <xf numFmtId="0" fontId="58" fillId="0" borderId="6" xfId="0" applyFont="1" applyBorder="1" applyAlignment="1">
      <alignment horizontal="center" vertical="center" wrapText="1"/>
    </xf>
  </cellXfs>
  <cellStyles count="4">
    <cellStyle name="Normal" xfId="0" builtinId="0"/>
    <cellStyle name="Normal 2" xfId="2" xr:uid="{00000000-0005-0000-0000-000001000000}"/>
    <cellStyle name="Percent" xfId="1"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view="pageBreakPreview" topLeftCell="A4" zoomScale="60" zoomScaleNormal="70" workbookViewId="0">
      <selection activeCell="C6" sqref="C6:C7"/>
    </sheetView>
  </sheetViews>
  <sheetFormatPr defaultColWidth="9.1796875" defaultRowHeight="13" x14ac:dyDescent="0.35"/>
  <cols>
    <col min="1" max="1" width="5.7265625" style="95" customWidth="1"/>
    <col min="2" max="2" width="69.54296875" style="96" customWidth="1"/>
    <col min="3" max="3" width="18.7265625" style="3" customWidth="1"/>
    <col min="4" max="4" width="19" style="3" customWidth="1"/>
    <col min="5" max="5" width="18.81640625" style="3" customWidth="1"/>
    <col min="6" max="6" width="16.453125" style="3" customWidth="1"/>
    <col min="7" max="7" width="16.81640625" style="3" customWidth="1"/>
    <col min="8" max="8" width="15.81640625" style="3" customWidth="1"/>
    <col min="9" max="9" width="15.453125" style="3" customWidth="1"/>
    <col min="10" max="10" width="16.453125" style="3" customWidth="1"/>
    <col min="11" max="11" width="14.54296875" style="3" customWidth="1"/>
    <col min="12" max="12" width="26.81640625" style="2" hidden="1" customWidth="1"/>
    <col min="13" max="13" width="13.81640625" style="3" hidden="1" customWidth="1"/>
    <col min="14" max="15" width="9.1796875" style="3" hidden="1" customWidth="1"/>
    <col min="16" max="16" width="9.1796875" style="3" customWidth="1"/>
    <col min="17" max="17" width="11.1796875" style="152" customWidth="1"/>
    <col min="18" max="18" width="12.1796875" style="152" customWidth="1"/>
    <col min="19" max="20" width="9.1796875" style="3" customWidth="1"/>
    <col min="21" max="21" width="17.26953125" style="3" customWidth="1"/>
    <col min="22" max="22" width="9.1796875" style="3" customWidth="1"/>
    <col min="23" max="16384" width="9.1796875" style="3"/>
  </cols>
  <sheetData>
    <row r="1" spans="1:21" ht="16.5" customHeight="1" x14ac:dyDescent="0.35">
      <c r="A1" s="237" t="s">
        <v>0</v>
      </c>
      <c r="B1" s="237"/>
      <c r="C1" s="237"/>
      <c r="D1" s="1"/>
      <c r="E1" s="1"/>
      <c r="F1" s="1"/>
      <c r="G1" s="1"/>
      <c r="H1" s="1"/>
      <c r="I1" s="1"/>
      <c r="J1" s="1"/>
      <c r="K1" s="1"/>
    </row>
    <row r="2" spans="1:21" ht="18.75" customHeight="1" x14ac:dyDescent="0.35">
      <c r="A2" s="238"/>
      <c r="B2" s="238"/>
      <c r="C2" s="238"/>
      <c r="D2" s="4"/>
      <c r="E2" s="4"/>
      <c r="F2" s="4"/>
      <c r="G2" s="4"/>
      <c r="H2" s="4"/>
      <c r="I2" s="4"/>
      <c r="J2" s="4"/>
      <c r="K2" s="4"/>
    </row>
    <row r="3" spans="1:21" ht="38.25" customHeight="1" x14ac:dyDescent="0.35">
      <c r="A3" s="239" t="s">
        <v>221</v>
      </c>
      <c r="B3" s="238"/>
      <c r="C3" s="238"/>
      <c r="D3" s="238"/>
      <c r="E3" s="238"/>
      <c r="F3" s="238"/>
      <c r="G3" s="238"/>
      <c r="H3" s="238"/>
      <c r="I3" s="238"/>
      <c r="J3" s="238"/>
      <c r="K3" s="238"/>
    </row>
    <row r="4" spans="1:21" ht="24.75" customHeight="1" x14ac:dyDescent="0.35">
      <c r="A4" s="240" t="s">
        <v>1</v>
      </c>
      <c r="B4" s="240"/>
      <c r="C4" s="240"/>
      <c r="D4" s="240"/>
      <c r="E4" s="240"/>
      <c r="F4" s="240"/>
      <c r="G4" s="240"/>
      <c r="H4" s="240"/>
      <c r="I4" s="240"/>
      <c r="J4" s="240"/>
      <c r="K4" s="240"/>
    </row>
    <row r="5" spans="1:21" ht="25.5" customHeight="1" x14ac:dyDescent="0.35">
      <c r="A5" s="241" t="s">
        <v>2</v>
      </c>
      <c r="B5" s="241"/>
      <c r="C5" s="241"/>
      <c r="D5" s="241"/>
      <c r="E5" s="241"/>
      <c r="F5" s="241"/>
      <c r="G5" s="241"/>
      <c r="H5" s="241"/>
      <c r="I5" s="241"/>
      <c r="J5" s="241"/>
      <c r="K5" s="241"/>
    </row>
    <row r="6" spans="1:21" ht="40.5" customHeight="1" x14ac:dyDescent="0.35">
      <c r="A6" s="242" t="s">
        <v>3</v>
      </c>
      <c r="B6" s="242" t="s">
        <v>4</v>
      </c>
      <c r="C6" s="242" t="s">
        <v>5</v>
      </c>
      <c r="D6" s="244" t="s">
        <v>6</v>
      </c>
      <c r="E6" s="245"/>
      <c r="F6" s="246"/>
      <c r="G6" s="247" t="s">
        <v>7</v>
      </c>
      <c r="H6" s="248"/>
      <c r="I6" s="249"/>
      <c r="J6" s="242" t="s">
        <v>8</v>
      </c>
      <c r="K6" s="242" t="s">
        <v>9</v>
      </c>
    </row>
    <row r="7" spans="1:21" ht="42" customHeight="1" x14ac:dyDescent="0.35">
      <c r="A7" s="243"/>
      <c r="B7" s="243"/>
      <c r="C7" s="243"/>
      <c r="D7" s="5" t="s">
        <v>10</v>
      </c>
      <c r="E7" s="5" t="s">
        <v>11</v>
      </c>
      <c r="F7" s="5" t="s">
        <v>12</v>
      </c>
      <c r="G7" s="5" t="s">
        <v>10</v>
      </c>
      <c r="H7" s="5" t="s">
        <v>13</v>
      </c>
      <c r="I7" s="5" t="s">
        <v>14</v>
      </c>
      <c r="J7" s="243"/>
      <c r="K7" s="243"/>
    </row>
    <row r="8" spans="1:21" s="11" customFormat="1" ht="24.75" customHeight="1" x14ac:dyDescent="0.35">
      <c r="A8" s="6"/>
      <c r="B8" s="7" t="s">
        <v>15</v>
      </c>
      <c r="C8" s="8">
        <f>C9</f>
        <v>17191915</v>
      </c>
      <c r="D8" s="8">
        <f>E8+F8</f>
        <v>22033569</v>
      </c>
      <c r="E8" s="8">
        <f>E9</f>
        <v>18465244</v>
      </c>
      <c r="F8" s="8">
        <f>F33</f>
        <v>3568325</v>
      </c>
      <c r="G8" s="8">
        <f>G9+G33</f>
        <v>15267382</v>
      </c>
      <c r="H8" s="8">
        <f>H9+H33</f>
        <v>10064210</v>
      </c>
      <c r="I8" s="8">
        <f>I9+I33</f>
        <v>5203172</v>
      </c>
      <c r="J8" s="9">
        <f>G9/C8</f>
        <v>0.77162020635862849</v>
      </c>
      <c r="K8" s="9">
        <f t="shared" ref="K8:K16" si="0">G8/D8</f>
        <v>0.6929146158754399</v>
      </c>
      <c r="L8" s="10"/>
      <c r="Q8" s="153"/>
      <c r="R8" s="153"/>
    </row>
    <row r="9" spans="1:21" s="11" customFormat="1" ht="25.5" customHeight="1" x14ac:dyDescent="0.35">
      <c r="A9" s="12" t="s">
        <v>16</v>
      </c>
      <c r="B9" s="13" t="s">
        <v>17</v>
      </c>
      <c r="C9" s="14">
        <f>C10</f>
        <v>17191915</v>
      </c>
      <c r="D9" s="14">
        <f t="shared" ref="D9:D16" si="1">E9</f>
        <v>18465244</v>
      </c>
      <c r="E9" s="14">
        <f>E10+E27</f>
        <v>18465244</v>
      </c>
      <c r="F9" s="14">
        <v>0</v>
      </c>
      <c r="G9" s="14">
        <f>G10+G27</f>
        <v>13265629</v>
      </c>
      <c r="H9" s="14">
        <f>H10+H27</f>
        <v>8936666</v>
      </c>
      <c r="I9" s="14">
        <f>I10+I27</f>
        <v>4328963</v>
      </c>
      <c r="J9" s="9">
        <f t="shared" ref="J9:J16" si="2">G9/C9</f>
        <v>0.77162020635862849</v>
      </c>
      <c r="K9" s="9">
        <f t="shared" si="0"/>
        <v>0.71841070716422706</v>
      </c>
      <c r="L9" s="10"/>
      <c r="Q9" s="166">
        <f>+H9/G9</f>
        <v>0.67367073208515027</v>
      </c>
      <c r="R9" s="166">
        <f>+I9/G9</f>
        <v>0.32632926791484973</v>
      </c>
    </row>
    <row r="10" spans="1:21" s="19" customFormat="1" ht="32.15" customHeight="1" x14ac:dyDescent="0.35">
      <c r="A10" s="15" t="s">
        <v>18</v>
      </c>
      <c r="B10" s="16" t="s">
        <v>19</v>
      </c>
      <c r="C10" s="17">
        <f>C11+C23</f>
        <v>17191915</v>
      </c>
      <c r="D10" s="17">
        <f t="shared" si="1"/>
        <v>12964945</v>
      </c>
      <c r="E10" s="17">
        <f>E11+E23</f>
        <v>12964945</v>
      </c>
      <c r="F10" s="17">
        <v>0</v>
      </c>
      <c r="G10" s="17">
        <f>G11+G23</f>
        <v>9634973</v>
      </c>
      <c r="H10" s="17">
        <f>H11+H23</f>
        <v>6245797</v>
      </c>
      <c r="I10" s="17">
        <f>I11+I23</f>
        <v>3389176</v>
      </c>
      <c r="J10" s="9">
        <f t="shared" si="2"/>
        <v>0.5604362864753577</v>
      </c>
      <c r="K10" s="9">
        <f t="shared" si="0"/>
        <v>0.74315571720512508</v>
      </c>
      <c r="L10" s="18"/>
      <c r="Q10" s="154"/>
      <c r="R10" s="154"/>
    </row>
    <row r="11" spans="1:21" s="24" customFormat="1" ht="32.15" customHeight="1" x14ac:dyDescent="0.35">
      <c r="A11" s="20">
        <v>1</v>
      </c>
      <c r="B11" s="21" t="s">
        <v>20</v>
      </c>
      <c r="C11" s="22">
        <f>C12</f>
        <v>16298996</v>
      </c>
      <c r="D11" s="22">
        <f t="shared" si="1"/>
        <v>12072026</v>
      </c>
      <c r="E11" s="22">
        <f>E12</f>
        <v>12072026</v>
      </c>
      <c r="F11" s="22">
        <v>0</v>
      </c>
      <c r="G11" s="22">
        <f>G12</f>
        <v>9064668</v>
      </c>
      <c r="H11" s="22">
        <f>H12</f>
        <v>5804330</v>
      </c>
      <c r="I11" s="22">
        <f>I12</f>
        <v>3260338</v>
      </c>
      <c r="J11" s="9">
        <f t="shared" si="2"/>
        <v>0.55614885726703656</v>
      </c>
      <c r="K11" s="9">
        <f t="shared" si="0"/>
        <v>0.75088208060519424</v>
      </c>
      <c r="L11" s="23"/>
      <c r="Q11" s="155"/>
      <c r="R11" s="155"/>
    </row>
    <row r="12" spans="1:21" s="24" customFormat="1" ht="32.15" customHeight="1" x14ac:dyDescent="0.35">
      <c r="A12" s="20"/>
      <c r="B12" s="21" t="s">
        <v>11</v>
      </c>
      <c r="C12" s="22">
        <f>C13+C18</f>
        <v>16298996</v>
      </c>
      <c r="D12" s="22">
        <f t="shared" si="1"/>
        <v>12072026</v>
      </c>
      <c r="E12" s="22">
        <f>E13+E18+E22</f>
        <v>12072026</v>
      </c>
      <c r="F12" s="22">
        <v>0</v>
      </c>
      <c r="G12" s="22">
        <f>G13+G18+G22</f>
        <v>9064668</v>
      </c>
      <c r="H12" s="22">
        <f>H13+H18+H22</f>
        <v>5804330</v>
      </c>
      <c r="I12" s="22">
        <f>I13+I18+I22</f>
        <v>3260338</v>
      </c>
      <c r="J12" s="9">
        <f t="shared" si="2"/>
        <v>0.55614885726703656</v>
      </c>
      <c r="K12" s="9">
        <f t="shared" si="0"/>
        <v>0.75088208060519424</v>
      </c>
      <c r="L12" s="23"/>
      <c r="Q12" s="155"/>
      <c r="R12" s="155"/>
    </row>
    <row r="13" spans="1:21" s="24" customFormat="1" ht="32.15" customHeight="1" x14ac:dyDescent="0.35">
      <c r="A13" s="20" t="s">
        <v>21</v>
      </c>
      <c r="B13" s="21" t="s">
        <v>22</v>
      </c>
      <c r="C13" s="22">
        <v>13466200</v>
      </c>
      <c r="D13" s="22">
        <f t="shared" si="1"/>
        <v>9206310</v>
      </c>
      <c r="E13" s="22">
        <f>E14+E15+E16</f>
        <v>9206310</v>
      </c>
      <c r="F13" s="22">
        <v>0</v>
      </c>
      <c r="G13" s="22">
        <f>G14+G15+G16</f>
        <v>7545105</v>
      </c>
      <c r="H13" s="22">
        <f>H14+H15+H16</f>
        <v>4548931</v>
      </c>
      <c r="I13" s="22">
        <f>I14+I15+I16</f>
        <v>2996174</v>
      </c>
      <c r="J13" s="9">
        <f t="shared" si="2"/>
        <v>0.56029949057640616</v>
      </c>
      <c r="K13" s="9">
        <f t="shared" si="0"/>
        <v>0.8195579988073397</v>
      </c>
      <c r="L13" s="23"/>
      <c r="Q13" s="155"/>
      <c r="R13" s="155"/>
    </row>
    <row r="14" spans="1:21" s="29" customFormat="1" ht="57" customHeight="1" x14ac:dyDescent="0.35">
      <c r="A14" s="25" t="s">
        <v>23</v>
      </c>
      <c r="B14" s="26" t="s">
        <v>24</v>
      </c>
      <c r="C14" s="27">
        <v>7146200</v>
      </c>
      <c r="D14" s="27">
        <f t="shared" si="1"/>
        <v>4574796</v>
      </c>
      <c r="E14" s="27">
        <f>3644796+930000</f>
        <v>4574796</v>
      </c>
      <c r="F14" s="27"/>
      <c r="G14" s="27">
        <f>H14+I14</f>
        <v>3798500</v>
      </c>
      <c r="H14" s="27">
        <f>1911729+930000</f>
        <v>2841729</v>
      </c>
      <c r="I14" s="27">
        <v>956771</v>
      </c>
      <c r="J14" s="9">
        <f t="shared" si="2"/>
        <v>0.53154123870028824</v>
      </c>
      <c r="K14" s="9">
        <f t="shared" si="0"/>
        <v>0.83031024771377782</v>
      </c>
      <c r="L14" s="28" t="s">
        <v>25</v>
      </c>
      <c r="Q14" s="156"/>
      <c r="R14" s="156"/>
    </row>
    <row r="15" spans="1:21" s="29" customFormat="1" ht="51.75" customHeight="1" x14ac:dyDescent="0.35">
      <c r="A15" s="25" t="s">
        <v>23</v>
      </c>
      <c r="B15" s="30" t="s">
        <v>26</v>
      </c>
      <c r="C15" s="27">
        <v>5920000</v>
      </c>
      <c r="D15" s="27">
        <f t="shared" si="1"/>
        <v>4251514</v>
      </c>
      <c r="E15" s="27">
        <v>4251514</v>
      </c>
      <c r="F15" s="27"/>
      <c r="G15" s="27">
        <f>H15+I15</f>
        <v>3551873</v>
      </c>
      <c r="H15" s="27">
        <v>1554079</v>
      </c>
      <c r="I15" s="27">
        <v>1997794</v>
      </c>
      <c r="J15" s="9">
        <f t="shared" si="2"/>
        <v>0.59997854729729727</v>
      </c>
      <c r="K15" s="9">
        <f t="shared" si="0"/>
        <v>0.83543721130872439</v>
      </c>
      <c r="L15" s="28">
        <v>4401</v>
      </c>
      <c r="Q15" s="156"/>
      <c r="R15" s="156"/>
    </row>
    <row r="16" spans="1:21" s="35" customFormat="1" ht="39" customHeight="1" x14ac:dyDescent="0.35">
      <c r="A16" s="31" t="s">
        <v>23</v>
      </c>
      <c r="B16" s="32" t="s">
        <v>27</v>
      </c>
      <c r="C16" s="33">
        <v>400000</v>
      </c>
      <c r="D16" s="27">
        <f t="shared" si="1"/>
        <v>380000</v>
      </c>
      <c r="E16" s="33">
        <v>380000</v>
      </c>
      <c r="F16" s="33"/>
      <c r="G16" s="27">
        <f>H16+I16</f>
        <v>194732</v>
      </c>
      <c r="H16" s="27">
        <v>153123</v>
      </c>
      <c r="I16" s="27">
        <v>41609</v>
      </c>
      <c r="J16" s="9">
        <f t="shared" si="2"/>
        <v>0.48682999999999998</v>
      </c>
      <c r="K16" s="9">
        <f t="shared" si="0"/>
        <v>0.51245263157894738</v>
      </c>
      <c r="L16" s="34">
        <v>4501</v>
      </c>
      <c r="Q16" s="157"/>
      <c r="R16" s="157"/>
      <c r="U16" s="36"/>
    </row>
    <row r="17" spans="1:18" s="35" customFormat="1" ht="32.15" hidden="1" customHeight="1" x14ac:dyDescent="0.35">
      <c r="A17" s="31" t="s">
        <v>23</v>
      </c>
      <c r="B17" s="37" t="s">
        <v>28</v>
      </c>
      <c r="C17" s="33"/>
      <c r="D17" s="27">
        <v>0</v>
      </c>
      <c r="E17" s="33"/>
      <c r="F17" s="33"/>
      <c r="G17" s="27">
        <v>0</v>
      </c>
      <c r="H17" s="27"/>
      <c r="I17" s="33"/>
      <c r="J17" s="9"/>
      <c r="K17" s="9"/>
      <c r="L17" s="38" t="s">
        <v>29</v>
      </c>
      <c r="M17" s="39"/>
      <c r="O17" s="234" t="s">
        <v>30</v>
      </c>
      <c r="Q17" s="157"/>
      <c r="R17" s="157"/>
    </row>
    <row r="18" spans="1:18" s="42" customFormat="1" ht="32.15" customHeight="1" x14ac:dyDescent="0.35">
      <c r="A18" s="20" t="s">
        <v>31</v>
      </c>
      <c r="B18" s="21" t="s">
        <v>32</v>
      </c>
      <c r="C18" s="22">
        <f>C19+C21</f>
        <v>2832796</v>
      </c>
      <c r="D18" s="22">
        <f>E18</f>
        <v>2824155</v>
      </c>
      <c r="E18" s="22">
        <f>E19+E21</f>
        <v>2824155</v>
      </c>
      <c r="F18" s="22"/>
      <c r="G18" s="22">
        <f>H18+I18</f>
        <v>1479563</v>
      </c>
      <c r="H18" s="22">
        <f>H19+H21</f>
        <v>1255399</v>
      </c>
      <c r="I18" s="22">
        <f>I19+I21</f>
        <v>224164</v>
      </c>
      <c r="J18" s="9">
        <f>G18/C18</f>
        <v>0.52229775811600976</v>
      </c>
      <c r="K18" s="9">
        <f>G18/D18</f>
        <v>0.52389582016567793</v>
      </c>
      <c r="L18" s="40"/>
      <c r="M18" s="41"/>
      <c r="O18" s="234"/>
      <c r="Q18" s="158"/>
      <c r="R18" s="159"/>
    </row>
    <row r="19" spans="1:18" s="49" customFormat="1" ht="32.15" customHeight="1" x14ac:dyDescent="0.35">
      <c r="A19" s="43" t="s">
        <v>23</v>
      </c>
      <c r="B19" s="44" t="s">
        <v>33</v>
      </c>
      <c r="C19" s="45">
        <v>2257496</v>
      </c>
      <c r="D19" s="45">
        <f>E19</f>
        <v>2248855</v>
      </c>
      <c r="E19" s="45">
        <f>1738884+153520+356451</f>
        <v>2248855</v>
      </c>
      <c r="F19" s="45"/>
      <c r="G19" s="45">
        <f>H19+I19</f>
        <v>1062190</v>
      </c>
      <c r="H19" s="45">
        <v>912107</v>
      </c>
      <c r="I19" s="45">
        <v>150083</v>
      </c>
      <c r="J19" s="46">
        <f>G19/C19</f>
        <v>0.47051689128131347</v>
      </c>
      <c r="K19" s="46">
        <f>G19/D19</f>
        <v>0.47232480528980303</v>
      </c>
      <c r="L19" s="47"/>
      <c r="M19" s="48"/>
      <c r="O19" s="50"/>
      <c r="Q19" s="160"/>
      <c r="R19" s="161"/>
    </row>
    <row r="20" spans="1:18" s="57" customFormat="1" ht="32.15" hidden="1" customHeight="1" x14ac:dyDescent="0.35">
      <c r="A20" s="51"/>
      <c r="B20" s="52" t="s">
        <v>34</v>
      </c>
      <c r="C20" s="53"/>
      <c r="D20" s="53"/>
      <c r="E20" s="53"/>
      <c r="F20" s="53"/>
      <c r="G20" s="53">
        <f>H20+I20</f>
        <v>0</v>
      </c>
      <c r="H20" s="53">
        <v>0</v>
      </c>
      <c r="I20" s="53">
        <v>0</v>
      </c>
      <c r="J20" s="54"/>
      <c r="K20" s="54"/>
      <c r="L20" s="55"/>
      <c r="M20" s="56"/>
      <c r="O20" s="58"/>
      <c r="Q20" s="162"/>
      <c r="R20" s="163"/>
    </row>
    <row r="21" spans="1:18" s="49" customFormat="1" ht="32.15" customHeight="1" x14ac:dyDescent="0.35">
      <c r="A21" s="43" t="s">
        <v>23</v>
      </c>
      <c r="B21" s="44" t="s">
        <v>35</v>
      </c>
      <c r="C21" s="45">
        <v>575300</v>
      </c>
      <c r="D21" s="45">
        <f t="shared" ref="D21:D29" si="3">E21</f>
        <v>575300</v>
      </c>
      <c r="E21" s="45">
        <f>498100+7200+54482+15518</f>
        <v>575300</v>
      </c>
      <c r="F21" s="45"/>
      <c r="G21" s="45">
        <f>H21+I21</f>
        <v>417373</v>
      </c>
      <c r="H21" s="45">
        <v>343292</v>
      </c>
      <c r="I21" s="45">
        <v>74081</v>
      </c>
      <c r="J21" s="46">
        <f t="shared" ref="J21:J26" si="4">G21/C21</f>
        <v>0.72548757170172085</v>
      </c>
      <c r="K21" s="46">
        <f t="shared" ref="K21:K33" si="5">G21/D21</f>
        <v>0.72548757170172085</v>
      </c>
      <c r="L21" s="47"/>
      <c r="M21" s="48"/>
      <c r="O21" s="50"/>
      <c r="Q21" s="160"/>
      <c r="R21" s="161"/>
    </row>
    <row r="22" spans="1:18" s="49" customFormat="1" ht="32.15" customHeight="1" x14ac:dyDescent="0.35">
      <c r="A22" s="20" t="s">
        <v>36</v>
      </c>
      <c r="B22" s="21" t="s">
        <v>37</v>
      </c>
      <c r="C22" s="45"/>
      <c r="D22" s="22">
        <f t="shared" si="3"/>
        <v>41561</v>
      </c>
      <c r="E22" s="22">
        <f>40000+1561</f>
        <v>41561</v>
      </c>
      <c r="F22" s="22"/>
      <c r="G22" s="22">
        <f>H22+I22</f>
        <v>40000</v>
      </c>
      <c r="H22" s="22">
        <v>0</v>
      </c>
      <c r="I22" s="22">
        <v>40000</v>
      </c>
      <c r="J22" s="9"/>
      <c r="K22" s="9">
        <f t="shared" si="5"/>
        <v>0.96244074974134408</v>
      </c>
      <c r="L22" s="47"/>
      <c r="M22" s="48"/>
      <c r="O22" s="50"/>
      <c r="Q22" s="160"/>
      <c r="R22" s="161"/>
    </row>
    <row r="23" spans="1:18" s="24" customFormat="1" ht="32.15" customHeight="1" x14ac:dyDescent="0.35">
      <c r="A23" s="20">
        <v>2</v>
      </c>
      <c r="B23" s="21" t="s">
        <v>38</v>
      </c>
      <c r="C23" s="59">
        <f>C24</f>
        <v>892919</v>
      </c>
      <c r="D23" s="59">
        <f t="shared" si="3"/>
        <v>892919</v>
      </c>
      <c r="E23" s="59">
        <f>E24</f>
        <v>892919</v>
      </c>
      <c r="F23" s="59">
        <v>0</v>
      </c>
      <c r="G23" s="59">
        <f>G24</f>
        <v>570305</v>
      </c>
      <c r="H23" s="59">
        <f>H24</f>
        <v>441467</v>
      </c>
      <c r="I23" s="59">
        <f>I24</f>
        <v>128838</v>
      </c>
      <c r="J23" s="9">
        <f t="shared" si="4"/>
        <v>0.63869735104751946</v>
      </c>
      <c r="K23" s="9">
        <f t="shared" si="5"/>
        <v>0.63869735104751946</v>
      </c>
      <c r="L23" s="23"/>
      <c r="Q23" s="155"/>
      <c r="R23" s="155"/>
    </row>
    <row r="24" spans="1:18" s="62" customFormat="1" ht="32.15" customHeight="1" x14ac:dyDescent="0.35">
      <c r="A24" s="20" t="s">
        <v>39</v>
      </c>
      <c r="B24" s="21" t="s">
        <v>11</v>
      </c>
      <c r="C24" s="59">
        <f>C25+C26</f>
        <v>892919</v>
      </c>
      <c r="D24" s="60">
        <f t="shared" si="3"/>
        <v>892919</v>
      </c>
      <c r="E24" s="60">
        <f>E25+E26</f>
        <v>892919</v>
      </c>
      <c r="F24" s="60">
        <v>0</v>
      </c>
      <c r="G24" s="60">
        <f>G25+G26</f>
        <v>570305</v>
      </c>
      <c r="H24" s="60">
        <f>H25+H26</f>
        <v>441467</v>
      </c>
      <c r="I24" s="60">
        <f>I25+I26</f>
        <v>128838</v>
      </c>
      <c r="J24" s="9">
        <f t="shared" si="4"/>
        <v>0.63869735104751946</v>
      </c>
      <c r="K24" s="9">
        <f t="shared" si="5"/>
        <v>0.63869735104751946</v>
      </c>
      <c r="L24" s="61"/>
      <c r="Q24" s="164"/>
      <c r="R24" s="164"/>
    </row>
    <row r="25" spans="1:18" s="49" customFormat="1" ht="32.15" customHeight="1" x14ac:dyDescent="0.35">
      <c r="A25" s="63" t="s">
        <v>23</v>
      </c>
      <c r="B25" s="64" t="s">
        <v>40</v>
      </c>
      <c r="C25" s="65">
        <v>562819</v>
      </c>
      <c r="D25" s="66">
        <f t="shared" si="3"/>
        <v>562819</v>
      </c>
      <c r="E25" s="66">
        <v>562819</v>
      </c>
      <c r="F25" s="66"/>
      <c r="G25" s="67">
        <f>H25+I25</f>
        <v>309163</v>
      </c>
      <c r="H25" s="67">
        <v>215325</v>
      </c>
      <c r="I25" s="67">
        <v>93838</v>
      </c>
      <c r="J25" s="9">
        <f t="shared" si="4"/>
        <v>0.54931159040473043</v>
      </c>
      <c r="K25" s="9">
        <f t="shared" si="5"/>
        <v>0.54931159040473043</v>
      </c>
      <c r="L25" s="68"/>
      <c r="Q25" s="161"/>
      <c r="R25" s="161"/>
    </row>
    <row r="26" spans="1:18" s="49" customFormat="1" ht="32.15" customHeight="1" x14ac:dyDescent="0.35">
      <c r="A26" s="63" t="s">
        <v>23</v>
      </c>
      <c r="B26" s="69" t="s">
        <v>41</v>
      </c>
      <c r="C26" s="70">
        <v>330100</v>
      </c>
      <c r="D26" s="66">
        <f t="shared" si="3"/>
        <v>330100</v>
      </c>
      <c r="E26" s="66">
        <v>330100</v>
      </c>
      <c r="F26" s="66"/>
      <c r="G26" s="67">
        <f>H26+I26</f>
        <v>261142</v>
      </c>
      <c r="H26" s="67">
        <v>226142</v>
      </c>
      <c r="I26" s="67">
        <v>35000</v>
      </c>
      <c r="J26" s="9">
        <f t="shared" si="4"/>
        <v>0.7910996667676462</v>
      </c>
      <c r="K26" s="9">
        <f t="shared" si="5"/>
        <v>0.7910996667676462</v>
      </c>
      <c r="L26" s="68"/>
      <c r="Q26" s="161"/>
      <c r="R26" s="161"/>
    </row>
    <row r="27" spans="1:18" s="57" customFormat="1" ht="32.15" customHeight="1" x14ac:dyDescent="0.35">
      <c r="A27" s="15" t="s">
        <v>42</v>
      </c>
      <c r="B27" s="16" t="s">
        <v>43</v>
      </c>
      <c r="C27" s="71"/>
      <c r="D27" s="72">
        <f t="shared" si="3"/>
        <v>5500299</v>
      </c>
      <c r="E27" s="72">
        <f>E28+E32</f>
        <v>5500299</v>
      </c>
      <c r="F27" s="72">
        <v>0</v>
      </c>
      <c r="G27" s="72">
        <v>3630656</v>
      </c>
      <c r="H27" s="72">
        <v>2690869</v>
      </c>
      <c r="I27" s="72">
        <v>939787</v>
      </c>
      <c r="J27" s="9"/>
      <c r="K27" s="9">
        <f t="shared" si="5"/>
        <v>0.66008338819398726</v>
      </c>
      <c r="L27" s="73"/>
      <c r="Q27" s="163"/>
      <c r="R27" s="163"/>
    </row>
    <row r="28" spans="1:18" s="57" customFormat="1" ht="31.5" customHeight="1" x14ac:dyDescent="0.35">
      <c r="A28" s="20">
        <v>1</v>
      </c>
      <c r="B28" s="21" t="s">
        <v>20</v>
      </c>
      <c r="C28" s="74"/>
      <c r="D28" s="75">
        <f t="shared" si="3"/>
        <v>5500299</v>
      </c>
      <c r="E28" s="75">
        <f>E29</f>
        <v>5500299</v>
      </c>
      <c r="F28" s="75">
        <v>0</v>
      </c>
      <c r="G28" s="75">
        <v>3630656</v>
      </c>
      <c r="H28" s="75">
        <v>2690869</v>
      </c>
      <c r="I28" s="75">
        <v>939787</v>
      </c>
      <c r="J28" s="9"/>
      <c r="K28" s="9">
        <f t="shared" si="5"/>
        <v>0.66008338819398726</v>
      </c>
      <c r="L28" s="73"/>
      <c r="Q28" s="163"/>
      <c r="R28" s="163"/>
    </row>
    <row r="29" spans="1:18" s="57" customFormat="1" ht="46.5" customHeight="1" x14ac:dyDescent="0.35">
      <c r="A29" s="20" t="s">
        <v>39</v>
      </c>
      <c r="B29" s="21" t="s">
        <v>44</v>
      </c>
      <c r="C29" s="74"/>
      <c r="D29" s="75">
        <f t="shared" si="3"/>
        <v>5500299</v>
      </c>
      <c r="E29" s="75">
        <f>4016580+190000+53000+600000+567763+34982+37974</f>
        <v>5500299</v>
      </c>
      <c r="F29" s="75"/>
      <c r="G29" s="75">
        <f>H29+I29</f>
        <v>3630656</v>
      </c>
      <c r="H29" s="75">
        <v>2690869</v>
      </c>
      <c r="I29" s="75">
        <v>939787</v>
      </c>
      <c r="J29" s="9"/>
      <c r="K29" s="9">
        <f t="shared" si="5"/>
        <v>0.66008338819398726</v>
      </c>
      <c r="L29" s="73"/>
      <c r="Q29" s="163"/>
      <c r="R29" s="163"/>
    </row>
    <row r="30" spans="1:18" s="49" customFormat="1" ht="32.15" hidden="1" customHeight="1" x14ac:dyDescent="0.35">
      <c r="A30" s="76"/>
      <c r="B30" s="77"/>
      <c r="C30" s="78"/>
      <c r="D30" s="79">
        <v>0</v>
      </c>
      <c r="E30" s="79"/>
      <c r="F30" s="79"/>
      <c r="G30" s="80"/>
      <c r="H30" s="80"/>
      <c r="I30" s="80"/>
      <c r="J30" s="9"/>
      <c r="K30" s="9" t="e">
        <f t="shared" si="5"/>
        <v>#DIV/0!</v>
      </c>
      <c r="L30" s="68"/>
      <c r="Q30" s="161"/>
      <c r="R30" s="161"/>
    </row>
    <row r="31" spans="1:18" s="49" customFormat="1" ht="32.15" hidden="1" customHeight="1" x14ac:dyDescent="0.35">
      <c r="A31" s="76"/>
      <c r="B31" s="37"/>
      <c r="C31" s="78"/>
      <c r="D31" s="79">
        <v>0</v>
      </c>
      <c r="E31" s="79"/>
      <c r="F31" s="79"/>
      <c r="G31" s="80"/>
      <c r="H31" s="80"/>
      <c r="I31" s="80"/>
      <c r="J31" s="9"/>
      <c r="K31" s="9" t="e">
        <f t="shared" si="5"/>
        <v>#DIV/0!</v>
      </c>
      <c r="L31" s="68"/>
      <c r="Q31" s="161"/>
      <c r="R31" s="161"/>
    </row>
    <row r="32" spans="1:18" s="57" customFormat="1" ht="32.15" customHeight="1" x14ac:dyDescent="0.35">
      <c r="A32" s="20">
        <v>2</v>
      </c>
      <c r="B32" s="21" t="s">
        <v>38</v>
      </c>
      <c r="C32" s="74"/>
      <c r="D32" s="75"/>
      <c r="E32" s="75"/>
      <c r="F32" s="75"/>
      <c r="G32" s="81"/>
      <c r="H32" s="81"/>
      <c r="I32" s="81"/>
      <c r="J32" s="9"/>
      <c r="K32" s="9"/>
      <c r="L32" s="73"/>
      <c r="Q32" s="163"/>
      <c r="R32" s="163"/>
    </row>
    <row r="33" spans="1:18" s="57" customFormat="1" ht="42" customHeight="1" x14ac:dyDescent="0.35">
      <c r="A33" s="82" t="s">
        <v>16</v>
      </c>
      <c r="B33" s="83" t="s">
        <v>45</v>
      </c>
      <c r="C33" s="84"/>
      <c r="D33" s="84">
        <f>F33</f>
        <v>3568325</v>
      </c>
      <c r="E33" s="84"/>
      <c r="F33" s="84">
        <v>3568325</v>
      </c>
      <c r="G33" s="84">
        <f>H33+I33</f>
        <v>2001753</v>
      </c>
      <c r="H33" s="84">
        <v>1127544</v>
      </c>
      <c r="I33" s="84">
        <v>874209</v>
      </c>
      <c r="J33" s="9"/>
      <c r="K33" s="9">
        <f t="shared" si="5"/>
        <v>0.56097833016891674</v>
      </c>
      <c r="L33" s="73"/>
      <c r="Q33" s="163"/>
      <c r="R33" s="163"/>
    </row>
    <row r="34" spans="1:18" s="49" customFormat="1" ht="30" customHeight="1" x14ac:dyDescent="0.35">
      <c r="A34" s="235" t="s">
        <v>46</v>
      </c>
      <c r="B34" s="235"/>
      <c r="C34" s="85">
        <v>930000</v>
      </c>
      <c r="D34" s="86" t="s">
        <v>47</v>
      </c>
      <c r="E34" s="236" t="s">
        <v>48</v>
      </c>
      <c r="F34" s="236"/>
      <c r="G34" s="85">
        <v>930000</v>
      </c>
      <c r="H34" s="235" t="s">
        <v>47</v>
      </c>
      <c r="I34" s="235"/>
      <c r="J34" s="86"/>
      <c r="K34" s="86"/>
      <c r="L34" s="68"/>
      <c r="Q34" s="161"/>
      <c r="R34" s="161"/>
    </row>
    <row r="35" spans="1:18" s="49" customFormat="1" ht="48.75" customHeight="1" x14ac:dyDescent="0.35">
      <c r="A35" s="250" t="s">
        <v>49</v>
      </c>
      <c r="B35" s="250"/>
      <c r="C35" s="250"/>
      <c r="D35" s="250"/>
      <c r="E35" s="250"/>
      <c r="F35" s="250"/>
      <c r="G35" s="250"/>
      <c r="H35" s="250"/>
      <c r="I35" s="250"/>
      <c r="J35" s="250"/>
      <c r="K35" s="250"/>
      <c r="L35" s="68"/>
      <c r="Q35" s="161"/>
      <c r="R35" s="161"/>
    </row>
    <row r="36" spans="1:18" s="88" customFormat="1" ht="144.75" customHeight="1" x14ac:dyDescent="0.35">
      <c r="A36" s="251" t="s">
        <v>50</v>
      </c>
      <c r="B36" s="251"/>
      <c r="C36" s="251"/>
      <c r="D36" s="251"/>
      <c r="E36" s="251"/>
      <c r="F36" s="251"/>
      <c r="G36" s="251"/>
      <c r="H36" s="251"/>
      <c r="I36" s="251"/>
      <c r="J36" s="251"/>
      <c r="K36" s="251"/>
      <c r="L36" s="87"/>
      <c r="Q36" s="165"/>
      <c r="R36" s="165"/>
    </row>
    <row r="37" spans="1:18" s="88" customFormat="1" ht="18.75" customHeight="1" x14ac:dyDescent="0.35">
      <c r="A37" s="89"/>
      <c r="B37" s="90"/>
      <c r="G37" s="91"/>
      <c r="I37" s="92"/>
      <c r="J37" s="92"/>
      <c r="K37" s="92"/>
      <c r="L37" s="87"/>
      <c r="Q37" s="165"/>
      <c r="R37" s="165"/>
    </row>
    <row r="38" spans="1:18" s="88" customFormat="1" ht="9.75" customHeight="1" x14ac:dyDescent="0.35">
      <c r="A38" s="89"/>
      <c r="B38" s="90"/>
      <c r="G38" s="91"/>
      <c r="H38" s="91"/>
      <c r="I38" s="93"/>
      <c r="J38" s="92"/>
      <c r="K38" s="92"/>
      <c r="L38" s="87"/>
      <c r="Q38" s="165"/>
      <c r="R38" s="165"/>
    </row>
    <row r="39" spans="1:18" s="88" customFormat="1" ht="19.5" customHeight="1" x14ac:dyDescent="0.35">
      <c r="A39" s="89"/>
      <c r="B39" s="90"/>
      <c r="C39" s="94"/>
      <c r="G39" s="91"/>
      <c r="I39" s="92"/>
      <c r="J39" s="92"/>
      <c r="K39" s="92"/>
      <c r="L39" s="87"/>
      <c r="Q39" s="165"/>
      <c r="R39" s="165"/>
    </row>
    <row r="40" spans="1:18" s="88" customFormat="1" ht="18.75" customHeight="1" x14ac:dyDescent="0.35">
      <c r="A40" s="89"/>
      <c r="B40" s="90"/>
      <c r="G40" s="91"/>
      <c r="I40" s="252"/>
      <c r="J40" s="252"/>
      <c r="K40" s="252"/>
      <c r="L40" s="87"/>
      <c r="Q40" s="165"/>
      <c r="R40" s="165"/>
    </row>
    <row r="41" spans="1:18" s="88" customFormat="1" x14ac:dyDescent="0.35">
      <c r="A41" s="89"/>
      <c r="B41" s="90"/>
      <c r="L41" s="87"/>
      <c r="Q41" s="165"/>
      <c r="R41" s="165"/>
    </row>
    <row r="42" spans="1:18" s="88" customFormat="1" x14ac:dyDescent="0.35">
      <c r="A42" s="89"/>
      <c r="B42" s="90"/>
      <c r="L42" s="87"/>
      <c r="Q42" s="165"/>
      <c r="R42" s="165"/>
    </row>
    <row r="43" spans="1:18" s="88" customFormat="1" x14ac:dyDescent="0.35">
      <c r="A43" s="89"/>
      <c r="B43" s="90"/>
      <c r="L43" s="87"/>
      <c r="Q43" s="165"/>
      <c r="R43" s="165"/>
    </row>
    <row r="44" spans="1:18" s="88" customFormat="1" x14ac:dyDescent="0.35">
      <c r="A44" s="89"/>
      <c r="B44" s="90"/>
      <c r="L44" s="87"/>
      <c r="Q44" s="165"/>
      <c r="R44" s="165"/>
    </row>
  </sheetData>
  <mergeCells count="19">
    <mergeCell ref="A35:K35"/>
    <mergeCell ref="A36:K36"/>
    <mergeCell ref="I40:K40"/>
    <mergeCell ref="J6:J7"/>
    <mergeCell ref="K6:K7"/>
    <mergeCell ref="O17:O18"/>
    <mergeCell ref="A34:B34"/>
    <mergeCell ref="E34:F34"/>
    <mergeCell ref="H34:I34"/>
    <mergeCell ref="A1:C1"/>
    <mergeCell ref="A2:C2"/>
    <mergeCell ref="A3:K3"/>
    <mergeCell ref="A4:K4"/>
    <mergeCell ref="A5:K5"/>
    <mergeCell ref="A6:A7"/>
    <mergeCell ref="B6:B7"/>
    <mergeCell ref="C6:C7"/>
    <mergeCell ref="D6:F6"/>
    <mergeCell ref="G6:I6"/>
  </mergeCells>
  <pageMargins left="0.31496062992126" right="0.31496062992126" top="0.15748031496063" bottom="0.118110236220472" header="0.31496062992126" footer="0.31496062992126"/>
  <pageSetup paperSize="9" scale="42" orientation="portrait" r:id="rId1"/>
  <colBreaks count="1" manualBreakCount="1">
    <brk id="1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V136"/>
  <sheetViews>
    <sheetView tabSelected="1" zoomScale="55" zoomScaleNormal="55" workbookViewId="0">
      <selection activeCell="P46" sqref="P46"/>
    </sheetView>
  </sheetViews>
  <sheetFormatPr defaultColWidth="9.1796875" defaultRowHeight="14" x14ac:dyDescent="0.3"/>
  <cols>
    <col min="1" max="1" width="6" style="168" customWidth="1"/>
    <col min="2" max="2" width="30" style="167" customWidth="1"/>
    <col min="3" max="3" width="13.1796875" style="169" customWidth="1"/>
    <col min="4" max="4" width="12.54296875" style="169" customWidth="1"/>
    <col min="5" max="5" width="11.453125" style="170" customWidth="1"/>
    <col min="6" max="8" width="11.54296875" style="170" customWidth="1"/>
    <col min="9" max="11" width="11.453125" style="170" customWidth="1"/>
    <col min="12" max="12" width="13.453125" style="170" customWidth="1"/>
    <col min="13" max="13" width="11.453125" style="170" customWidth="1"/>
    <col min="14" max="14" width="10.81640625" style="170" customWidth="1"/>
    <col min="15" max="15" width="8.81640625" style="170" customWidth="1"/>
    <col min="16" max="16" width="9.7265625" style="214" customWidth="1"/>
    <col min="17" max="17" width="10.54296875" style="214" customWidth="1"/>
    <col min="18" max="20" width="12.1796875" style="170" customWidth="1"/>
    <col min="21" max="21" width="24.453125" style="213" customWidth="1"/>
    <col min="22" max="22" width="9.1796875" style="167" customWidth="1"/>
    <col min="23" max="16384" width="9.1796875" style="167"/>
  </cols>
  <sheetData>
    <row r="2" spans="1:21" ht="44.25" customHeight="1" x14ac:dyDescent="0.3">
      <c r="A2" s="218" t="s">
        <v>222</v>
      </c>
      <c r="B2" s="218"/>
      <c r="C2" s="218"/>
      <c r="D2" s="218"/>
      <c r="E2" s="218"/>
      <c r="F2" s="218"/>
      <c r="G2" s="218"/>
      <c r="H2" s="218"/>
      <c r="I2" s="218"/>
      <c r="J2" s="218"/>
      <c r="K2" s="218"/>
      <c r="L2" s="218"/>
      <c r="M2" s="218"/>
      <c r="N2" s="218"/>
      <c r="O2" s="218"/>
      <c r="P2" s="218"/>
      <c r="Q2" s="218"/>
      <c r="R2" s="218"/>
      <c r="S2" s="218"/>
      <c r="T2" s="218"/>
      <c r="U2" s="218"/>
    </row>
    <row r="3" spans="1:21" ht="18.75" customHeight="1" x14ac:dyDescent="0.3">
      <c r="A3" s="219" t="s">
        <v>51</v>
      </c>
      <c r="B3" s="219"/>
      <c r="C3" s="219"/>
      <c r="D3" s="219"/>
      <c r="E3" s="219"/>
      <c r="F3" s="219"/>
      <c r="G3" s="219"/>
      <c r="H3" s="219"/>
      <c r="I3" s="219"/>
      <c r="J3" s="219"/>
      <c r="K3" s="219"/>
      <c r="L3" s="219"/>
      <c r="M3" s="219"/>
      <c r="N3" s="219"/>
      <c r="O3" s="219"/>
      <c r="P3" s="219"/>
      <c r="Q3" s="219"/>
      <c r="R3" s="219"/>
      <c r="S3" s="219"/>
      <c r="T3" s="219"/>
      <c r="U3" s="219"/>
    </row>
    <row r="4" spans="1:21" x14ac:dyDescent="0.3">
      <c r="P4" s="220" t="s">
        <v>52</v>
      </c>
      <c r="Q4" s="220"/>
      <c r="R4" s="220"/>
      <c r="S4" s="220"/>
      <c r="T4" s="220"/>
      <c r="U4" s="220"/>
    </row>
    <row r="5" spans="1:21" ht="23.25" customHeight="1" x14ac:dyDescent="0.3">
      <c r="A5" s="221" t="s">
        <v>53</v>
      </c>
      <c r="B5" s="221" t="s">
        <v>54</v>
      </c>
      <c r="C5" s="223" t="s">
        <v>55</v>
      </c>
      <c r="D5" s="224"/>
      <c r="E5" s="225"/>
      <c r="F5" s="223" t="s">
        <v>56</v>
      </c>
      <c r="G5" s="224"/>
      <c r="H5" s="224"/>
      <c r="I5" s="224"/>
      <c r="J5" s="224"/>
      <c r="K5" s="224"/>
      <c r="L5" s="224"/>
      <c r="M5" s="224"/>
      <c r="N5" s="225"/>
      <c r="O5" s="223" t="s">
        <v>57</v>
      </c>
      <c r="P5" s="224"/>
      <c r="Q5" s="225"/>
      <c r="R5" s="223" t="s">
        <v>58</v>
      </c>
      <c r="S5" s="224"/>
      <c r="T5" s="225"/>
      <c r="U5" s="232" t="s">
        <v>59</v>
      </c>
    </row>
    <row r="6" spans="1:21" ht="21.75" customHeight="1" x14ac:dyDescent="0.3">
      <c r="A6" s="222"/>
      <c r="B6" s="222"/>
      <c r="C6" s="226"/>
      <c r="D6" s="227"/>
      <c r="E6" s="228"/>
      <c r="F6" s="226"/>
      <c r="G6" s="227"/>
      <c r="H6" s="227"/>
      <c r="I6" s="227"/>
      <c r="J6" s="227"/>
      <c r="K6" s="227"/>
      <c r="L6" s="227"/>
      <c r="M6" s="227"/>
      <c r="N6" s="228"/>
      <c r="O6" s="229"/>
      <c r="P6" s="230"/>
      <c r="Q6" s="231"/>
      <c r="R6" s="226"/>
      <c r="S6" s="227"/>
      <c r="T6" s="228"/>
      <c r="U6" s="233"/>
    </row>
    <row r="7" spans="1:21" ht="24.75" customHeight="1" x14ac:dyDescent="0.3">
      <c r="A7" s="222"/>
      <c r="B7" s="222"/>
      <c r="C7" s="221" t="s">
        <v>60</v>
      </c>
      <c r="D7" s="221" t="s">
        <v>61</v>
      </c>
      <c r="E7" s="221" t="s">
        <v>62</v>
      </c>
      <c r="F7" s="215" t="s">
        <v>60</v>
      </c>
      <c r="G7" s="216"/>
      <c r="H7" s="217"/>
      <c r="I7" s="215" t="s">
        <v>61</v>
      </c>
      <c r="J7" s="216"/>
      <c r="K7" s="217"/>
      <c r="L7" s="215" t="s">
        <v>62</v>
      </c>
      <c r="M7" s="216"/>
      <c r="N7" s="217"/>
      <c r="O7" s="256" t="s">
        <v>63</v>
      </c>
      <c r="P7" s="215" t="s">
        <v>64</v>
      </c>
      <c r="Q7" s="217"/>
      <c r="R7" s="221" t="s">
        <v>60</v>
      </c>
      <c r="S7" s="221" t="s">
        <v>61</v>
      </c>
      <c r="T7" s="221" t="s">
        <v>62</v>
      </c>
      <c r="U7" s="233"/>
    </row>
    <row r="8" spans="1:21" ht="120.5" customHeight="1" x14ac:dyDescent="0.3">
      <c r="A8" s="222"/>
      <c r="B8" s="222"/>
      <c r="C8" s="222"/>
      <c r="D8" s="222"/>
      <c r="E8" s="222"/>
      <c r="F8" s="147" t="s">
        <v>60</v>
      </c>
      <c r="G8" s="147" t="s">
        <v>65</v>
      </c>
      <c r="H8" s="147" t="s">
        <v>66</v>
      </c>
      <c r="I8" s="147" t="s">
        <v>60</v>
      </c>
      <c r="J8" s="147" t="s">
        <v>65</v>
      </c>
      <c r="K8" s="147" t="s">
        <v>66</v>
      </c>
      <c r="L8" s="147" t="s">
        <v>60</v>
      </c>
      <c r="M8" s="147" t="s">
        <v>65</v>
      </c>
      <c r="N8" s="147" t="s">
        <v>66</v>
      </c>
      <c r="O8" s="257"/>
      <c r="P8" s="149" t="s">
        <v>67</v>
      </c>
      <c r="Q8" s="149" t="s">
        <v>68</v>
      </c>
      <c r="R8" s="222"/>
      <c r="S8" s="222"/>
      <c r="T8" s="222"/>
      <c r="U8" s="233"/>
    </row>
    <row r="9" spans="1:21" ht="39.75" customHeight="1" x14ac:dyDescent="0.3">
      <c r="A9" s="171">
        <v>1</v>
      </c>
      <c r="B9" s="171">
        <v>2</v>
      </c>
      <c r="C9" s="172" t="s">
        <v>69</v>
      </c>
      <c r="D9" s="171">
        <v>4</v>
      </c>
      <c r="E9" s="171">
        <v>5</v>
      </c>
      <c r="F9" s="172" t="s">
        <v>70</v>
      </c>
      <c r="G9" s="172" t="s">
        <v>71</v>
      </c>
      <c r="H9" s="172" t="s">
        <v>72</v>
      </c>
      <c r="I9" s="172" t="s">
        <v>73</v>
      </c>
      <c r="J9" s="171">
        <v>10</v>
      </c>
      <c r="K9" s="171">
        <v>11</v>
      </c>
      <c r="L9" s="172" t="s">
        <v>74</v>
      </c>
      <c r="M9" s="171">
        <v>13</v>
      </c>
      <c r="N9" s="171">
        <v>14</v>
      </c>
      <c r="O9" s="171" t="s">
        <v>75</v>
      </c>
      <c r="P9" s="173" t="s">
        <v>76</v>
      </c>
      <c r="Q9" s="173" t="s">
        <v>77</v>
      </c>
      <c r="R9" s="173" t="s">
        <v>78</v>
      </c>
      <c r="S9" s="173" t="s">
        <v>79</v>
      </c>
      <c r="T9" s="173" t="s">
        <v>80</v>
      </c>
      <c r="U9" s="174">
        <v>21</v>
      </c>
    </row>
    <row r="10" spans="1:21" ht="33.75" customHeight="1" x14ac:dyDescent="0.35">
      <c r="A10" s="149" t="s">
        <v>18</v>
      </c>
      <c r="B10" s="175" t="s">
        <v>81</v>
      </c>
      <c r="C10" s="176">
        <f>SUM(C11:C13)</f>
        <v>11256135.297</v>
      </c>
      <c r="D10" s="176">
        <f>SUM(D11:D13)</f>
        <v>9583557.2970000003</v>
      </c>
      <c r="E10" s="176">
        <v>1672578</v>
      </c>
      <c r="F10" s="176">
        <v>8648695</v>
      </c>
      <c r="G10" s="176">
        <v>7315644</v>
      </c>
      <c r="H10" s="176">
        <v>1333052</v>
      </c>
      <c r="I10" s="176">
        <v>7523692</v>
      </c>
      <c r="J10" s="176">
        <v>6347814</v>
      </c>
      <c r="K10" s="176">
        <v>1175879</v>
      </c>
      <c r="L10" s="176">
        <v>1125003</v>
      </c>
      <c r="M10" s="176">
        <v>967830</v>
      </c>
      <c r="N10" s="176">
        <v>157173</v>
      </c>
      <c r="O10" s="141">
        <f t="shared" ref="O10" si="0">+F10/C10*100</f>
        <v>76.835385963289383</v>
      </c>
      <c r="P10" s="136">
        <f t="shared" ref="P10" si="1">+I10/D10*100</f>
        <v>78.506255734028812</v>
      </c>
      <c r="Q10" s="136">
        <f t="shared" ref="Q10" si="2">+L10/E10*100</f>
        <v>67.261616498602763</v>
      </c>
      <c r="R10" s="176">
        <v>2607440.2969999998</v>
      </c>
      <c r="S10" s="176">
        <v>2059865.297</v>
      </c>
      <c r="T10" s="176">
        <v>547575</v>
      </c>
      <c r="U10" s="177"/>
    </row>
    <row r="11" spans="1:21" ht="43" customHeight="1" x14ac:dyDescent="0.3">
      <c r="A11" s="178">
        <v>1</v>
      </c>
      <c r="B11" s="179" t="s">
        <v>82</v>
      </c>
      <c r="C11" s="180">
        <f>D11+E11</f>
        <v>1699876</v>
      </c>
      <c r="D11" s="180">
        <v>1672646</v>
      </c>
      <c r="E11" s="180">
        <v>27230</v>
      </c>
      <c r="F11" s="181">
        <v>1450308</v>
      </c>
      <c r="G11" s="180">
        <v>1260691</v>
      </c>
      <c r="H11" s="180">
        <v>189616</v>
      </c>
      <c r="I11" s="180">
        <v>1443188</v>
      </c>
      <c r="J11" s="180">
        <v>1256264</v>
      </c>
      <c r="K11" s="180">
        <v>186924</v>
      </c>
      <c r="L11" s="180">
        <v>7120</v>
      </c>
      <c r="M11" s="180">
        <v>4427</v>
      </c>
      <c r="N11" s="180">
        <v>2692</v>
      </c>
      <c r="O11" s="142">
        <f t="shared" ref="O11" si="3">+F11/C11*100</f>
        <v>85.318458522856972</v>
      </c>
      <c r="P11" s="119">
        <f t="shared" ref="P11" si="4">+I11/D11*100</f>
        <v>86.281735645199291</v>
      </c>
      <c r="Q11" s="119">
        <f t="shared" ref="Q11" si="5">+L11/E11*100</f>
        <v>26.147631289019461</v>
      </c>
      <c r="R11" s="181">
        <v>249568</v>
      </c>
      <c r="S11" s="181">
        <v>229458</v>
      </c>
      <c r="T11" s="181">
        <v>20110</v>
      </c>
      <c r="U11" s="182"/>
    </row>
    <row r="12" spans="1:21" ht="66" x14ac:dyDescent="0.3">
      <c r="A12" s="183">
        <v>2</v>
      </c>
      <c r="B12" s="184" t="s">
        <v>84</v>
      </c>
      <c r="C12" s="185">
        <f>D12+E12</f>
        <v>5424078.2970000003</v>
      </c>
      <c r="D12" s="185">
        <v>4557436.2970000003</v>
      </c>
      <c r="E12" s="185">
        <v>866642</v>
      </c>
      <c r="F12" s="186">
        <v>4252700</v>
      </c>
      <c r="G12" s="185">
        <v>3676250</v>
      </c>
      <c r="H12" s="185">
        <v>576450</v>
      </c>
      <c r="I12" s="185">
        <v>3747150</v>
      </c>
      <c r="J12" s="185">
        <v>3325181</v>
      </c>
      <c r="K12" s="185">
        <v>421969</v>
      </c>
      <c r="L12" s="185">
        <v>505550</v>
      </c>
      <c r="M12" s="185">
        <v>351069</v>
      </c>
      <c r="N12" s="185">
        <v>154481</v>
      </c>
      <c r="O12" s="142">
        <f t="shared" ref="O12" si="6">+F12/C12*100</f>
        <v>78.404104202406572</v>
      </c>
      <c r="P12" s="119">
        <f t="shared" ref="P12:P13" si="7">+I12/D12*100</f>
        <v>82.220567788662606</v>
      </c>
      <c r="Q12" s="119">
        <f t="shared" ref="Q12:Q13" si="8">+L12/E12*100</f>
        <v>58.334352593112271</v>
      </c>
      <c r="R12" s="186">
        <v>1171378.297</v>
      </c>
      <c r="S12" s="186">
        <v>810286.29700000002</v>
      </c>
      <c r="T12" s="186">
        <v>361092</v>
      </c>
      <c r="U12" s="187" t="s">
        <v>85</v>
      </c>
    </row>
    <row r="13" spans="1:21" ht="71" customHeight="1" x14ac:dyDescent="0.35">
      <c r="A13" s="188">
        <v>3</v>
      </c>
      <c r="B13" s="189" t="s">
        <v>83</v>
      </c>
      <c r="C13" s="190">
        <f>D13+E13</f>
        <v>4132181</v>
      </c>
      <c r="D13" s="190">
        <v>3353475</v>
      </c>
      <c r="E13" s="190">
        <v>778706</v>
      </c>
      <c r="F13" s="191">
        <v>2945688</v>
      </c>
      <c r="G13" s="190">
        <v>2378703</v>
      </c>
      <c r="H13" s="190">
        <v>566985</v>
      </c>
      <c r="I13" s="190">
        <v>2333354</v>
      </c>
      <c r="J13" s="190">
        <v>1766369</v>
      </c>
      <c r="K13" s="190">
        <v>566985</v>
      </c>
      <c r="L13" s="190">
        <v>612334</v>
      </c>
      <c r="M13" s="190">
        <v>612334</v>
      </c>
      <c r="N13" s="190">
        <v>0</v>
      </c>
      <c r="O13" s="143">
        <f>+F13/C13*100</f>
        <v>71.286519152960622</v>
      </c>
      <c r="P13" s="133">
        <f t="shared" si="7"/>
        <v>69.580181751764954</v>
      </c>
      <c r="Q13" s="133">
        <f t="shared" si="8"/>
        <v>78.634812111374515</v>
      </c>
      <c r="R13" s="191">
        <v>1186493</v>
      </c>
      <c r="S13" s="191">
        <v>1020121</v>
      </c>
      <c r="T13" s="191">
        <v>166372</v>
      </c>
      <c r="U13" s="192"/>
    </row>
    <row r="14" spans="1:21" ht="33.75" customHeight="1" x14ac:dyDescent="0.3">
      <c r="A14" s="193" t="s">
        <v>42</v>
      </c>
      <c r="B14" s="175" t="s">
        <v>86</v>
      </c>
      <c r="C14" s="194">
        <f>SUM(C15:C42)</f>
        <v>1856506</v>
      </c>
      <c r="D14" s="194">
        <f>SUM(D15:D42)</f>
        <v>1768843</v>
      </c>
      <c r="E14" s="194">
        <f>SUM(E15:E42)</f>
        <v>87663</v>
      </c>
      <c r="F14" s="194">
        <f>SUM(F15:F42)</f>
        <v>1415983</v>
      </c>
      <c r="G14" s="194">
        <f>SUM(G15:G42)</f>
        <v>1209642</v>
      </c>
      <c r="H14" s="194">
        <f>SUM(H15:H42)</f>
        <v>206341</v>
      </c>
      <c r="I14" s="194">
        <f>SUM(I15:I42)</f>
        <v>1368449</v>
      </c>
      <c r="J14" s="194">
        <f>SUM(J15:J42)</f>
        <v>1176272</v>
      </c>
      <c r="K14" s="194">
        <f>SUM(K15:K42)</f>
        <v>192177</v>
      </c>
      <c r="L14" s="194">
        <f>SUM(L15:L42)</f>
        <v>47534</v>
      </c>
      <c r="M14" s="194">
        <f>SUM(M15:M42)</f>
        <v>33370</v>
      </c>
      <c r="N14" s="194">
        <f>SUM(N15:N42)</f>
        <v>14164</v>
      </c>
      <c r="O14" s="141">
        <f>+F14/C14*100</f>
        <v>76.271393682541287</v>
      </c>
      <c r="P14" s="136">
        <f>+I14/D14*100</f>
        <v>77.364073578039424</v>
      </c>
      <c r="Q14" s="136">
        <f>+L14/E14*100</f>
        <v>54.223560681245218</v>
      </c>
      <c r="R14" s="194">
        <f>SUM(R15:R42)</f>
        <v>440523</v>
      </c>
      <c r="S14" s="194">
        <f>SUM(S15:S42)</f>
        <v>400394</v>
      </c>
      <c r="T14" s="194">
        <f>SUM(T15:T42)</f>
        <v>40129</v>
      </c>
      <c r="U14" s="195"/>
    </row>
    <row r="15" spans="1:21" ht="76.5" customHeight="1" x14ac:dyDescent="0.3">
      <c r="A15" s="196">
        <v>1</v>
      </c>
      <c r="B15" s="197" t="s">
        <v>87</v>
      </c>
      <c r="C15" s="198">
        <f t="shared" ref="C15" si="9">D15+E15</f>
        <v>930000</v>
      </c>
      <c r="D15" s="198">
        <v>930000</v>
      </c>
      <c r="E15" s="198"/>
      <c r="F15" s="198">
        <f>G15+H15</f>
        <v>930000</v>
      </c>
      <c r="G15" s="198">
        <f>J15+M15</f>
        <v>930000</v>
      </c>
      <c r="H15" s="198">
        <f>K15+N15</f>
        <v>0</v>
      </c>
      <c r="I15" s="198">
        <f>J15+K15</f>
        <v>930000</v>
      </c>
      <c r="J15" s="198">
        <v>930000</v>
      </c>
      <c r="K15" s="198"/>
      <c r="L15" s="198">
        <f>M15+N15</f>
        <v>0</v>
      </c>
      <c r="M15" s="198"/>
      <c r="N15" s="198"/>
      <c r="O15" s="144">
        <f t="shared" ref="O15:O18" si="10">+F15/C15*100</f>
        <v>100</v>
      </c>
      <c r="P15" s="129">
        <f t="shared" ref="P15:P18" si="11">+I15/D15*100</f>
        <v>100</v>
      </c>
      <c r="Q15" s="129"/>
      <c r="R15" s="199">
        <f>S15+T15</f>
        <v>0</v>
      </c>
      <c r="S15" s="199">
        <f>D15-I15</f>
        <v>0</v>
      </c>
      <c r="T15" s="199">
        <f>E15-L15</f>
        <v>0</v>
      </c>
      <c r="U15" s="200" t="s">
        <v>88</v>
      </c>
    </row>
    <row r="16" spans="1:21" ht="38.25" customHeight="1" x14ac:dyDescent="0.3">
      <c r="A16" s="201">
        <v>2</v>
      </c>
      <c r="B16" s="184" t="s">
        <v>105</v>
      </c>
      <c r="C16" s="185">
        <f>D16+E16</f>
        <v>1751</v>
      </c>
      <c r="D16" s="185">
        <v>1751</v>
      </c>
      <c r="E16" s="185">
        <v>0</v>
      </c>
      <c r="F16" s="185">
        <v>1751</v>
      </c>
      <c r="G16" s="185">
        <v>1751</v>
      </c>
      <c r="H16" s="185">
        <v>0</v>
      </c>
      <c r="I16" s="185">
        <v>1751</v>
      </c>
      <c r="J16" s="185">
        <v>1751</v>
      </c>
      <c r="K16" s="185">
        <v>0</v>
      </c>
      <c r="L16" s="185">
        <v>0</v>
      </c>
      <c r="M16" s="185">
        <v>0</v>
      </c>
      <c r="N16" s="185">
        <v>0</v>
      </c>
      <c r="O16" s="145">
        <f t="shared" si="10"/>
        <v>100</v>
      </c>
      <c r="P16" s="120">
        <f t="shared" si="11"/>
        <v>100</v>
      </c>
      <c r="Q16" s="202" t="s">
        <v>90</v>
      </c>
      <c r="R16" s="186">
        <v>0</v>
      </c>
      <c r="S16" s="186">
        <v>0</v>
      </c>
      <c r="T16" s="186">
        <v>0</v>
      </c>
      <c r="U16" s="203"/>
    </row>
    <row r="17" spans="1:21" ht="39" customHeight="1" x14ac:dyDescent="0.3">
      <c r="A17" s="201">
        <v>3</v>
      </c>
      <c r="B17" s="184" t="s">
        <v>103</v>
      </c>
      <c r="C17" s="185">
        <f>D17+E17</f>
        <v>126</v>
      </c>
      <c r="D17" s="185">
        <v>126</v>
      </c>
      <c r="E17" s="185">
        <v>0</v>
      </c>
      <c r="F17" s="185">
        <v>125</v>
      </c>
      <c r="G17" s="185">
        <v>125</v>
      </c>
      <c r="H17" s="185">
        <v>0</v>
      </c>
      <c r="I17" s="185">
        <v>125</v>
      </c>
      <c r="J17" s="185">
        <v>125</v>
      </c>
      <c r="K17" s="185">
        <v>0</v>
      </c>
      <c r="L17" s="185">
        <v>0</v>
      </c>
      <c r="M17" s="185">
        <v>0</v>
      </c>
      <c r="N17" s="185">
        <v>0</v>
      </c>
      <c r="O17" s="145">
        <f t="shared" si="10"/>
        <v>99.206349206349216</v>
      </c>
      <c r="P17" s="120">
        <f t="shared" si="11"/>
        <v>99.206349206349216</v>
      </c>
      <c r="Q17" s="202" t="s">
        <v>90</v>
      </c>
      <c r="R17" s="186">
        <v>1</v>
      </c>
      <c r="S17" s="186">
        <v>1</v>
      </c>
      <c r="T17" s="186">
        <v>0</v>
      </c>
      <c r="U17" s="203"/>
    </row>
    <row r="18" spans="1:21" ht="39" customHeight="1" x14ac:dyDescent="0.3">
      <c r="A18" s="201">
        <v>4</v>
      </c>
      <c r="B18" s="184" t="s">
        <v>98</v>
      </c>
      <c r="C18" s="185">
        <f>D18+E18</f>
        <v>3852</v>
      </c>
      <c r="D18" s="185">
        <v>1831</v>
      </c>
      <c r="E18" s="185">
        <v>2021</v>
      </c>
      <c r="F18" s="185">
        <v>3697</v>
      </c>
      <c r="G18" s="185">
        <v>3697</v>
      </c>
      <c r="H18" s="185">
        <v>0</v>
      </c>
      <c r="I18" s="185">
        <v>1790</v>
      </c>
      <c r="J18" s="185">
        <v>1790</v>
      </c>
      <c r="K18" s="185">
        <v>0</v>
      </c>
      <c r="L18" s="185">
        <v>1907</v>
      </c>
      <c r="M18" s="185">
        <v>1907</v>
      </c>
      <c r="N18" s="185">
        <v>0</v>
      </c>
      <c r="O18" s="145">
        <f t="shared" si="10"/>
        <v>95.976116303219101</v>
      </c>
      <c r="P18" s="120">
        <f t="shared" si="11"/>
        <v>97.760786455488798</v>
      </c>
      <c r="Q18" s="120">
        <f t="shared" ref="Q18" si="12">+L18/E18*100</f>
        <v>94.359228104898563</v>
      </c>
      <c r="R18" s="186">
        <v>155</v>
      </c>
      <c r="S18" s="186">
        <v>41</v>
      </c>
      <c r="T18" s="186">
        <v>114</v>
      </c>
      <c r="U18" s="203"/>
    </row>
    <row r="19" spans="1:21" ht="36" customHeight="1" x14ac:dyDescent="0.3">
      <c r="A19" s="201">
        <v>5</v>
      </c>
      <c r="B19" s="184" t="s">
        <v>89</v>
      </c>
      <c r="C19" s="185">
        <f t="shared" ref="C19" si="13">D19+E19</f>
        <v>8517</v>
      </c>
      <c r="D19" s="185">
        <v>8517</v>
      </c>
      <c r="E19" s="185">
        <v>0</v>
      </c>
      <c r="F19" s="185">
        <v>7300</v>
      </c>
      <c r="G19" s="185">
        <v>7300</v>
      </c>
      <c r="H19" s="185">
        <v>0</v>
      </c>
      <c r="I19" s="185">
        <v>7300</v>
      </c>
      <c r="J19" s="185">
        <v>7300</v>
      </c>
      <c r="K19" s="185">
        <v>0</v>
      </c>
      <c r="L19" s="185">
        <v>0</v>
      </c>
      <c r="M19" s="185">
        <v>0</v>
      </c>
      <c r="N19" s="185">
        <v>0</v>
      </c>
      <c r="O19" s="145">
        <f t="shared" ref="O19:O26" si="14">+F19/C19*100</f>
        <v>85.710931079018437</v>
      </c>
      <c r="P19" s="120">
        <f t="shared" ref="P19:P26" si="15">+I19/D19*100</f>
        <v>85.710931079018437</v>
      </c>
      <c r="Q19" s="202" t="s">
        <v>90</v>
      </c>
      <c r="R19" s="186">
        <v>1217</v>
      </c>
      <c r="S19" s="186">
        <v>1217</v>
      </c>
      <c r="T19" s="186">
        <v>0</v>
      </c>
      <c r="U19" s="203"/>
    </row>
    <row r="20" spans="1:21" ht="43" customHeight="1" x14ac:dyDescent="0.3">
      <c r="A20" s="201">
        <v>6</v>
      </c>
      <c r="B20" s="184" t="s">
        <v>113</v>
      </c>
      <c r="C20" s="185">
        <f t="shared" ref="C20:C42" si="16">D20+E20</f>
        <v>699</v>
      </c>
      <c r="D20" s="185">
        <v>272</v>
      </c>
      <c r="E20" s="185">
        <v>427</v>
      </c>
      <c r="F20" s="185">
        <v>581</v>
      </c>
      <c r="G20" s="185">
        <v>581</v>
      </c>
      <c r="H20" s="185">
        <v>0</v>
      </c>
      <c r="I20" s="185">
        <v>230</v>
      </c>
      <c r="J20" s="185">
        <v>230</v>
      </c>
      <c r="K20" s="185">
        <v>0</v>
      </c>
      <c r="L20" s="185">
        <v>351</v>
      </c>
      <c r="M20" s="185">
        <v>351</v>
      </c>
      <c r="N20" s="185">
        <v>0</v>
      </c>
      <c r="O20" s="145">
        <f t="shared" si="14"/>
        <v>83.118741058655218</v>
      </c>
      <c r="P20" s="120">
        <f t="shared" si="15"/>
        <v>84.558823529411768</v>
      </c>
      <c r="Q20" s="120">
        <f t="shared" ref="Q20:Q26" si="17">+L20/E20*100</f>
        <v>82.201405152224822</v>
      </c>
      <c r="R20" s="186">
        <v>118</v>
      </c>
      <c r="S20" s="186">
        <v>42</v>
      </c>
      <c r="T20" s="186">
        <v>76</v>
      </c>
      <c r="U20" s="203"/>
    </row>
    <row r="21" spans="1:21" ht="33" customHeight="1" x14ac:dyDescent="0.3">
      <c r="A21" s="201">
        <v>7</v>
      </c>
      <c r="B21" s="184" t="s">
        <v>97</v>
      </c>
      <c r="C21" s="185">
        <f t="shared" si="16"/>
        <v>3809</v>
      </c>
      <c r="D21" s="185">
        <v>3396</v>
      </c>
      <c r="E21" s="185">
        <v>413</v>
      </c>
      <c r="F21" s="185">
        <v>3023</v>
      </c>
      <c r="G21" s="185">
        <v>3023</v>
      </c>
      <c r="H21" s="185">
        <v>0</v>
      </c>
      <c r="I21" s="185">
        <v>2701</v>
      </c>
      <c r="J21" s="185">
        <v>2701</v>
      </c>
      <c r="K21" s="185">
        <v>0</v>
      </c>
      <c r="L21" s="185">
        <v>322</v>
      </c>
      <c r="M21" s="185">
        <v>322</v>
      </c>
      <c r="N21" s="185">
        <v>0</v>
      </c>
      <c r="O21" s="145">
        <f t="shared" si="14"/>
        <v>79.364662641113142</v>
      </c>
      <c r="P21" s="120">
        <f t="shared" si="15"/>
        <v>79.534746760895175</v>
      </c>
      <c r="Q21" s="120">
        <f t="shared" si="17"/>
        <v>77.966101694915253</v>
      </c>
      <c r="R21" s="186">
        <v>786</v>
      </c>
      <c r="S21" s="186">
        <v>695</v>
      </c>
      <c r="T21" s="186">
        <v>91</v>
      </c>
      <c r="U21" s="203"/>
    </row>
    <row r="22" spans="1:21" ht="54" customHeight="1" x14ac:dyDescent="0.3">
      <c r="A22" s="201">
        <v>8</v>
      </c>
      <c r="B22" s="184" t="s">
        <v>106</v>
      </c>
      <c r="C22" s="185">
        <f t="shared" si="16"/>
        <v>2778</v>
      </c>
      <c r="D22" s="185">
        <v>1098</v>
      </c>
      <c r="E22" s="185">
        <v>1680</v>
      </c>
      <c r="F22" s="185">
        <v>900</v>
      </c>
      <c r="G22" s="185">
        <v>873</v>
      </c>
      <c r="H22" s="185">
        <v>27</v>
      </c>
      <c r="I22" s="185">
        <v>844</v>
      </c>
      <c r="J22" s="185">
        <v>844</v>
      </c>
      <c r="K22" s="185">
        <v>0</v>
      </c>
      <c r="L22" s="185">
        <v>56</v>
      </c>
      <c r="M22" s="185">
        <v>29</v>
      </c>
      <c r="N22" s="185">
        <v>27</v>
      </c>
      <c r="O22" s="145">
        <f t="shared" si="14"/>
        <v>32.397408207343418</v>
      </c>
      <c r="P22" s="120">
        <f t="shared" si="15"/>
        <v>76.867030965391621</v>
      </c>
      <c r="Q22" s="120">
        <f t="shared" si="17"/>
        <v>3.3333333333333335</v>
      </c>
      <c r="R22" s="186">
        <v>1878</v>
      </c>
      <c r="S22" s="186">
        <v>254</v>
      </c>
      <c r="T22" s="186">
        <v>1624</v>
      </c>
      <c r="U22" s="203"/>
    </row>
    <row r="23" spans="1:21" ht="47.25" customHeight="1" x14ac:dyDescent="0.3">
      <c r="A23" s="201">
        <v>9</v>
      </c>
      <c r="B23" s="184" t="s">
        <v>91</v>
      </c>
      <c r="C23" s="185">
        <f t="shared" si="16"/>
        <v>115170</v>
      </c>
      <c r="D23" s="185">
        <v>84216</v>
      </c>
      <c r="E23" s="185">
        <v>30954</v>
      </c>
      <c r="F23" s="185">
        <v>68498</v>
      </c>
      <c r="G23" s="185">
        <v>68498</v>
      </c>
      <c r="H23" s="185">
        <v>0</v>
      </c>
      <c r="I23" s="185">
        <v>54917</v>
      </c>
      <c r="J23" s="185">
        <v>54917</v>
      </c>
      <c r="K23" s="185">
        <v>0</v>
      </c>
      <c r="L23" s="185">
        <v>13581</v>
      </c>
      <c r="M23" s="185">
        <v>13581</v>
      </c>
      <c r="N23" s="185">
        <v>0</v>
      </c>
      <c r="O23" s="145">
        <f t="shared" si="14"/>
        <v>59.47555787097334</v>
      </c>
      <c r="P23" s="120">
        <f t="shared" si="15"/>
        <v>65.209698869573472</v>
      </c>
      <c r="Q23" s="120">
        <f t="shared" si="17"/>
        <v>43.874781934483423</v>
      </c>
      <c r="R23" s="186">
        <v>46672</v>
      </c>
      <c r="S23" s="186">
        <v>29299</v>
      </c>
      <c r="T23" s="186">
        <v>17373</v>
      </c>
      <c r="U23" s="187"/>
    </row>
    <row r="24" spans="1:21" ht="54.5" customHeight="1" x14ac:dyDescent="0.3">
      <c r="A24" s="201">
        <v>10</v>
      </c>
      <c r="B24" s="184" t="s">
        <v>104</v>
      </c>
      <c r="C24" s="185">
        <f t="shared" si="16"/>
        <v>4688</v>
      </c>
      <c r="D24" s="185">
        <v>4303</v>
      </c>
      <c r="E24" s="185">
        <v>385</v>
      </c>
      <c r="F24" s="185">
        <v>2982</v>
      </c>
      <c r="G24" s="185">
        <v>2982</v>
      </c>
      <c r="H24" s="185">
        <v>0</v>
      </c>
      <c r="I24" s="185">
        <v>2727</v>
      </c>
      <c r="J24" s="185">
        <v>2727</v>
      </c>
      <c r="K24" s="185">
        <v>0</v>
      </c>
      <c r="L24" s="185">
        <v>255</v>
      </c>
      <c r="M24" s="185">
        <v>255</v>
      </c>
      <c r="N24" s="185">
        <v>0</v>
      </c>
      <c r="O24" s="145">
        <f t="shared" si="14"/>
        <v>63.609215017064848</v>
      </c>
      <c r="P24" s="120">
        <f t="shared" si="15"/>
        <v>63.374389960492685</v>
      </c>
      <c r="Q24" s="120">
        <f t="shared" si="17"/>
        <v>66.233766233766232</v>
      </c>
      <c r="R24" s="186">
        <v>1706</v>
      </c>
      <c r="S24" s="186">
        <v>1576</v>
      </c>
      <c r="T24" s="186">
        <v>130</v>
      </c>
      <c r="U24" s="203"/>
    </row>
    <row r="25" spans="1:21" ht="54.5" customHeight="1" x14ac:dyDescent="0.3">
      <c r="A25" s="201">
        <v>11</v>
      </c>
      <c r="B25" s="184" t="s">
        <v>93</v>
      </c>
      <c r="C25" s="185">
        <f t="shared" si="16"/>
        <v>139235</v>
      </c>
      <c r="D25" s="185">
        <v>118998</v>
      </c>
      <c r="E25" s="185">
        <v>20237</v>
      </c>
      <c r="F25" s="185">
        <v>94325</v>
      </c>
      <c r="G25" s="185">
        <v>80257</v>
      </c>
      <c r="H25" s="185">
        <v>14068</v>
      </c>
      <c r="I25" s="185">
        <v>74233</v>
      </c>
      <c r="J25" s="185">
        <v>74233</v>
      </c>
      <c r="K25" s="185">
        <v>0</v>
      </c>
      <c r="L25" s="185">
        <v>20092</v>
      </c>
      <c r="M25" s="185">
        <v>6024</v>
      </c>
      <c r="N25" s="185">
        <v>14068</v>
      </c>
      <c r="O25" s="145">
        <f t="shared" si="14"/>
        <v>67.745179013897371</v>
      </c>
      <c r="P25" s="120">
        <f t="shared" si="15"/>
        <v>62.381720701188257</v>
      </c>
      <c r="Q25" s="120">
        <f t="shared" si="17"/>
        <v>99.28349063596383</v>
      </c>
      <c r="R25" s="186">
        <v>44910</v>
      </c>
      <c r="S25" s="186">
        <v>44765</v>
      </c>
      <c r="T25" s="186">
        <v>145</v>
      </c>
      <c r="U25" s="187"/>
    </row>
    <row r="26" spans="1:21" ht="49.5" customHeight="1" x14ac:dyDescent="0.3">
      <c r="A26" s="201">
        <v>12</v>
      </c>
      <c r="B26" s="184" t="s">
        <v>102</v>
      </c>
      <c r="C26" s="185">
        <f t="shared" si="16"/>
        <v>317753</v>
      </c>
      <c r="D26" s="185">
        <v>317745</v>
      </c>
      <c r="E26" s="185">
        <v>8</v>
      </c>
      <c r="F26" s="185">
        <v>186651</v>
      </c>
      <c r="G26" s="185">
        <v>3806</v>
      </c>
      <c r="H26" s="185">
        <v>182845</v>
      </c>
      <c r="I26" s="185">
        <v>186651</v>
      </c>
      <c r="J26" s="185">
        <v>3806</v>
      </c>
      <c r="K26" s="185">
        <v>182845</v>
      </c>
      <c r="L26" s="185">
        <v>0</v>
      </c>
      <c r="M26" s="185">
        <v>0</v>
      </c>
      <c r="N26" s="185">
        <v>0</v>
      </c>
      <c r="O26" s="145">
        <f t="shared" si="14"/>
        <v>58.74090881911421</v>
      </c>
      <c r="P26" s="120">
        <f t="shared" si="15"/>
        <v>58.74238776377284</v>
      </c>
      <c r="Q26" s="120">
        <f t="shared" si="17"/>
        <v>0</v>
      </c>
      <c r="R26" s="186">
        <v>131102</v>
      </c>
      <c r="S26" s="186">
        <v>131094</v>
      </c>
      <c r="T26" s="186">
        <v>8</v>
      </c>
      <c r="U26" s="203"/>
    </row>
    <row r="27" spans="1:21" ht="33" customHeight="1" x14ac:dyDescent="0.3">
      <c r="A27" s="201">
        <v>13</v>
      </c>
      <c r="B27" s="184" t="s">
        <v>96</v>
      </c>
      <c r="C27" s="185">
        <f t="shared" si="16"/>
        <v>51324</v>
      </c>
      <c r="D27" s="185">
        <v>51324</v>
      </c>
      <c r="E27" s="185">
        <v>0</v>
      </c>
      <c r="F27" s="185">
        <v>28238</v>
      </c>
      <c r="G27" s="185">
        <v>20211</v>
      </c>
      <c r="H27" s="185">
        <v>8026</v>
      </c>
      <c r="I27" s="185">
        <v>28238</v>
      </c>
      <c r="J27" s="185">
        <v>20211</v>
      </c>
      <c r="K27" s="185">
        <v>8026</v>
      </c>
      <c r="L27" s="185">
        <v>0</v>
      </c>
      <c r="M27" s="185">
        <v>0</v>
      </c>
      <c r="N27" s="185">
        <v>0</v>
      </c>
      <c r="O27" s="145">
        <f t="shared" ref="O27:O28" si="18">+F27/C27*100</f>
        <v>55.01909438079651</v>
      </c>
      <c r="P27" s="120">
        <f t="shared" ref="P27:P28" si="19">+I27/D27*100</f>
        <v>55.01909438079651</v>
      </c>
      <c r="Q27" s="202" t="s">
        <v>90</v>
      </c>
      <c r="R27" s="186">
        <v>23086</v>
      </c>
      <c r="S27" s="186">
        <v>23086</v>
      </c>
      <c r="T27" s="186">
        <v>0</v>
      </c>
      <c r="U27" s="203"/>
    </row>
    <row r="28" spans="1:21" ht="53.5" customHeight="1" x14ac:dyDescent="0.3">
      <c r="A28" s="201">
        <v>14</v>
      </c>
      <c r="B28" s="184" t="s">
        <v>92</v>
      </c>
      <c r="C28" s="185">
        <f t="shared" si="16"/>
        <v>137283</v>
      </c>
      <c r="D28" s="185">
        <v>125106</v>
      </c>
      <c r="E28" s="185">
        <v>12177</v>
      </c>
      <c r="F28" s="185">
        <v>60908</v>
      </c>
      <c r="G28" s="185">
        <v>60908</v>
      </c>
      <c r="H28" s="185">
        <v>0</v>
      </c>
      <c r="I28" s="185">
        <v>59022</v>
      </c>
      <c r="J28" s="185">
        <v>59022</v>
      </c>
      <c r="K28" s="185">
        <v>0</v>
      </c>
      <c r="L28" s="185">
        <v>1886</v>
      </c>
      <c r="M28" s="185">
        <v>1886</v>
      </c>
      <c r="N28" s="185">
        <v>0</v>
      </c>
      <c r="O28" s="145">
        <f t="shared" si="18"/>
        <v>44.366746064698468</v>
      </c>
      <c r="P28" s="120">
        <f t="shared" si="19"/>
        <v>47.177593400796127</v>
      </c>
      <c r="Q28" s="120">
        <f t="shared" ref="Q28" si="20">+L28/E28*100</f>
        <v>15.488215488215488</v>
      </c>
      <c r="R28" s="186">
        <v>76375</v>
      </c>
      <c r="S28" s="186">
        <v>66084</v>
      </c>
      <c r="T28" s="186">
        <v>10291</v>
      </c>
      <c r="U28" s="203"/>
    </row>
    <row r="29" spans="1:21" ht="53.5" customHeight="1" x14ac:dyDescent="0.3">
      <c r="A29" s="201">
        <v>15</v>
      </c>
      <c r="B29" s="184" t="s">
        <v>107</v>
      </c>
      <c r="C29" s="185">
        <f t="shared" si="16"/>
        <v>2000</v>
      </c>
      <c r="D29" s="185">
        <v>2000</v>
      </c>
      <c r="E29" s="185">
        <v>0</v>
      </c>
      <c r="F29" s="185">
        <v>893</v>
      </c>
      <c r="G29" s="185">
        <v>893</v>
      </c>
      <c r="H29" s="185">
        <v>0</v>
      </c>
      <c r="I29" s="185">
        <v>893</v>
      </c>
      <c r="J29" s="185">
        <v>893</v>
      </c>
      <c r="K29" s="185">
        <v>0</v>
      </c>
      <c r="L29" s="185">
        <v>0</v>
      </c>
      <c r="M29" s="185">
        <v>0</v>
      </c>
      <c r="N29" s="185">
        <v>0</v>
      </c>
      <c r="O29" s="145">
        <f t="shared" ref="O29:O30" si="21">+F29/C29*100</f>
        <v>44.65</v>
      </c>
      <c r="P29" s="120">
        <f t="shared" ref="P29:P30" si="22">+I29/D29*100</f>
        <v>44.65</v>
      </c>
      <c r="Q29" s="202" t="s">
        <v>90</v>
      </c>
      <c r="R29" s="186">
        <v>1107</v>
      </c>
      <c r="S29" s="186">
        <v>1107</v>
      </c>
      <c r="T29" s="186">
        <v>0</v>
      </c>
      <c r="U29" s="203"/>
    </row>
    <row r="30" spans="1:21" ht="53.5" customHeight="1" x14ac:dyDescent="0.3">
      <c r="A30" s="201">
        <v>16</v>
      </c>
      <c r="B30" s="184" t="s">
        <v>94</v>
      </c>
      <c r="C30" s="185">
        <f t="shared" si="16"/>
        <v>61360</v>
      </c>
      <c r="D30" s="185">
        <v>56626</v>
      </c>
      <c r="E30" s="185">
        <v>4734</v>
      </c>
      <c r="F30" s="185">
        <v>14178</v>
      </c>
      <c r="G30" s="185">
        <v>12804</v>
      </c>
      <c r="H30" s="185">
        <v>1375</v>
      </c>
      <c r="I30" s="185">
        <v>14109</v>
      </c>
      <c r="J30" s="185">
        <v>12804</v>
      </c>
      <c r="K30" s="185">
        <v>1306</v>
      </c>
      <c r="L30" s="185">
        <v>69</v>
      </c>
      <c r="M30" s="185">
        <v>0</v>
      </c>
      <c r="N30" s="185">
        <v>69</v>
      </c>
      <c r="O30" s="145">
        <f t="shared" si="21"/>
        <v>23.106258148631028</v>
      </c>
      <c r="P30" s="120">
        <f t="shared" si="22"/>
        <v>24.916116271677321</v>
      </c>
      <c r="Q30" s="120">
        <f t="shared" ref="Q30" si="23">+L30/E30*100</f>
        <v>1.4575411913814955</v>
      </c>
      <c r="R30" s="186">
        <v>47182</v>
      </c>
      <c r="S30" s="186">
        <v>42517</v>
      </c>
      <c r="T30" s="186">
        <v>4665</v>
      </c>
      <c r="U30" s="187"/>
    </row>
    <row r="31" spans="1:21" ht="53.5" customHeight="1" x14ac:dyDescent="0.3">
      <c r="A31" s="201">
        <v>17</v>
      </c>
      <c r="B31" s="184" t="s">
        <v>101</v>
      </c>
      <c r="C31" s="185">
        <f t="shared" si="16"/>
        <v>12000</v>
      </c>
      <c r="D31" s="185">
        <v>12000</v>
      </c>
      <c r="E31" s="185">
        <v>0</v>
      </c>
      <c r="F31" s="185">
        <v>2039</v>
      </c>
      <c r="G31" s="185">
        <v>2039</v>
      </c>
      <c r="H31" s="185">
        <v>0</v>
      </c>
      <c r="I31" s="185">
        <v>2039</v>
      </c>
      <c r="J31" s="185">
        <v>2039</v>
      </c>
      <c r="K31" s="185">
        <v>0</v>
      </c>
      <c r="L31" s="185">
        <v>0</v>
      </c>
      <c r="M31" s="185">
        <v>0</v>
      </c>
      <c r="N31" s="185">
        <v>0</v>
      </c>
      <c r="O31" s="145">
        <f t="shared" ref="O31:O32" si="24">+F31/C31*100</f>
        <v>16.991666666666667</v>
      </c>
      <c r="P31" s="120">
        <f t="shared" ref="P31:P32" si="25">+I31/D31*100</f>
        <v>16.991666666666667</v>
      </c>
      <c r="Q31" s="202" t="s">
        <v>90</v>
      </c>
      <c r="R31" s="186">
        <v>9961</v>
      </c>
      <c r="S31" s="186">
        <v>9961</v>
      </c>
      <c r="T31" s="186">
        <v>0</v>
      </c>
      <c r="U31" s="203"/>
    </row>
    <row r="32" spans="1:21" ht="53.5" customHeight="1" x14ac:dyDescent="0.3">
      <c r="A32" s="201">
        <v>18</v>
      </c>
      <c r="B32" s="184" t="s">
        <v>99</v>
      </c>
      <c r="C32" s="185">
        <f t="shared" si="16"/>
        <v>13931</v>
      </c>
      <c r="D32" s="185">
        <v>6400</v>
      </c>
      <c r="E32" s="185">
        <v>7531</v>
      </c>
      <c r="F32" s="185">
        <v>6246</v>
      </c>
      <c r="G32" s="185">
        <v>6246</v>
      </c>
      <c r="H32" s="185">
        <v>0</v>
      </c>
      <c r="I32" s="185">
        <v>540</v>
      </c>
      <c r="J32" s="185">
        <v>540</v>
      </c>
      <c r="K32" s="185">
        <v>0</v>
      </c>
      <c r="L32" s="185">
        <v>5706</v>
      </c>
      <c r="M32" s="185">
        <v>5706</v>
      </c>
      <c r="N32" s="185">
        <v>0</v>
      </c>
      <c r="O32" s="145">
        <f t="shared" si="24"/>
        <v>44.835259493216569</v>
      </c>
      <c r="P32" s="120">
        <f t="shared" si="25"/>
        <v>8.4375</v>
      </c>
      <c r="Q32" s="120">
        <f t="shared" ref="Q32" si="26">+L32/E32*100</f>
        <v>75.766830434205289</v>
      </c>
      <c r="R32" s="186">
        <v>7685</v>
      </c>
      <c r="S32" s="186">
        <v>5860</v>
      </c>
      <c r="T32" s="186">
        <v>1825</v>
      </c>
      <c r="U32" s="203"/>
    </row>
    <row r="33" spans="1:22" ht="53.5" customHeight="1" x14ac:dyDescent="0.3">
      <c r="A33" s="201">
        <v>19</v>
      </c>
      <c r="B33" s="184" t="s">
        <v>95</v>
      </c>
      <c r="C33" s="185">
        <f t="shared" si="16"/>
        <v>30000</v>
      </c>
      <c r="D33" s="185">
        <v>30000</v>
      </c>
      <c r="E33" s="185">
        <v>0</v>
      </c>
      <c r="F33" s="185">
        <v>313</v>
      </c>
      <c r="G33" s="185">
        <v>313</v>
      </c>
      <c r="H33" s="185">
        <v>0</v>
      </c>
      <c r="I33" s="185">
        <v>313</v>
      </c>
      <c r="J33" s="185">
        <v>313</v>
      </c>
      <c r="K33" s="185">
        <v>0</v>
      </c>
      <c r="L33" s="185">
        <v>0</v>
      </c>
      <c r="M33" s="185">
        <v>0</v>
      </c>
      <c r="N33" s="185">
        <v>0</v>
      </c>
      <c r="O33" s="145">
        <f t="shared" ref="O33:O34" si="27">+F33/C33*100</f>
        <v>1.0433333333333332</v>
      </c>
      <c r="P33" s="120">
        <f t="shared" ref="P33:P34" si="28">+I33/D33*100</f>
        <v>1.0433333333333332</v>
      </c>
      <c r="Q33" s="202" t="s">
        <v>90</v>
      </c>
      <c r="R33" s="186">
        <v>29687</v>
      </c>
      <c r="S33" s="186">
        <v>29687</v>
      </c>
      <c r="T33" s="186">
        <v>0</v>
      </c>
      <c r="U33" s="203"/>
    </row>
    <row r="34" spans="1:22" ht="44.25" customHeight="1" x14ac:dyDescent="0.3">
      <c r="A34" s="201">
        <v>20</v>
      </c>
      <c r="B34" s="184" t="s">
        <v>100</v>
      </c>
      <c r="C34" s="185">
        <f t="shared" si="16"/>
        <v>10456</v>
      </c>
      <c r="D34" s="185">
        <v>9027</v>
      </c>
      <c r="E34" s="185">
        <v>1429</v>
      </c>
      <c r="F34" s="185">
        <v>1455</v>
      </c>
      <c r="G34" s="185">
        <v>1455</v>
      </c>
      <c r="H34" s="185">
        <v>0</v>
      </c>
      <c r="I34" s="185">
        <v>26</v>
      </c>
      <c r="J34" s="185">
        <v>26</v>
      </c>
      <c r="K34" s="185">
        <v>0</v>
      </c>
      <c r="L34" s="185">
        <v>1429</v>
      </c>
      <c r="M34" s="185">
        <v>1429</v>
      </c>
      <c r="N34" s="185">
        <v>0</v>
      </c>
      <c r="O34" s="145">
        <f t="shared" si="27"/>
        <v>13.915455241009948</v>
      </c>
      <c r="P34" s="120">
        <f t="shared" si="28"/>
        <v>0.28802481444555222</v>
      </c>
      <c r="Q34" s="120">
        <f t="shared" ref="Q34" si="29">+L34/E34*100</f>
        <v>100</v>
      </c>
      <c r="R34" s="186">
        <v>9001</v>
      </c>
      <c r="S34" s="186">
        <v>9001</v>
      </c>
      <c r="T34" s="186">
        <v>0</v>
      </c>
      <c r="U34" s="203"/>
    </row>
    <row r="35" spans="1:22" ht="42" customHeight="1" x14ac:dyDescent="0.3">
      <c r="A35" s="201">
        <v>21</v>
      </c>
      <c r="B35" s="184" t="s">
        <v>108</v>
      </c>
      <c r="C35" s="185">
        <f t="shared" si="16"/>
        <v>1561</v>
      </c>
      <c r="D35" s="185">
        <v>1561</v>
      </c>
      <c r="E35" s="185">
        <v>0</v>
      </c>
      <c r="F35" s="185">
        <v>0</v>
      </c>
      <c r="G35" s="185">
        <v>0</v>
      </c>
      <c r="H35" s="185">
        <v>0</v>
      </c>
      <c r="I35" s="185">
        <v>0</v>
      </c>
      <c r="J35" s="185">
        <v>0</v>
      </c>
      <c r="K35" s="185">
        <v>0</v>
      </c>
      <c r="L35" s="185">
        <v>0</v>
      </c>
      <c r="M35" s="185">
        <v>0</v>
      </c>
      <c r="N35" s="185">
        <v>0</v>
      </c>
      <c r="O35" s="145">
        <f t="shared" ref="O35" si="30">+F35/C35*100</f>
        <v>0</v>
      </c>
      <c r="P35" s="120">
        <f t="shared" ref="P35" si="31">+I35/D35*100</f>
        <v>0</v>
      </c>
      <c r="Q35" s="202" t="s">
        <v>90</v>
      </c>
      <c r="R35" s="186">
        <v>1561</v>
      </c>
      <c r="S35" s="186">
        <v>1561</v>
      </c>
      <c r="T35" s="186">
        <v>0</v>
      </c>
      <c r="U35" s="203"/>
    </row>
    <row r="36" spans="1:22" ht="42" customHeight="1" x14ac:dyDescent="0.3">
      <c r="A36" s="201">
        <v>22</v>
      </c>
      <c r="B36" s="184" t="s">
        <v>114</v>
      </c>
      <c r="C36" s="185">
        <f t="shared" si="16"/>
        <v>2374</v>
      </c>
      <c r="D36" s="185">
        <v>2374</v>
      </c>
      <c r="E36" s="185">
        <v>0</v>
      </c>
      <c r="F36" s="185">
        <v>0</v>
      </c>
      <c r="G36" s="185">
        <v>0</v>
      </c>
      <c r="H36" s="185">
        <v>0</v>
      </c>
      <c r="I36" s="185">
        <v>0</v>
      </c>
      <c r="J36" s="185">
        <v>0</v>
      </c>
      <c r="K36" s="185">
        <v>0</v>
      </c>
      <c r="L36" s="185">
        <v>0</v>
      </c>
      <c r="M36" s="185">
        <v>0</v>
      </c>
      <c r="N36" s="185">
        <v>0</v>
      </c>
      <c r="O36" s="145">
        <f t="shared" ref="O36" si="32">+F36/C36*100</f>
        <v>0</v>
      </c>
      <c r="P36" s="120">
        <f t="shared" ref="P36" si="33">+I36/D36*100</f>
        <v>0</v>
      </c>
      <c r="Q36" s="202" t="s">
        <v>90</v>
      </c>
      <c r="R36" s="186">
        <v>2374</v>
      </c>
      <c r="S36" s="186">
        <v>2374</v>
      </c>
      <c r="T36" s="186">
        <v>0</v>
      </c>
      <c r="U36" s="203"/>
    </row>
    <row r="37" spans="1:22" ht="49.5" customHeight="1" x14ac:dyDescent="0.3">
      <c r="A37" s="201">
        <v>23</v>
      </c>
      <c r="B37" s="184" t="s">
        <v>116</v>
      </c>
      <c r="C37" s="185">
        <f t="shared" si="16"/>
        <v>172</v>
      </c>
      <c r="D37" s="185">
        <v>172</v>
      </c>
      <c r="E37" s="185">
        <v>0</v>
      </c>
      <c r="F37" s="185">
        <v>0</v>
      </c>
      <c r="G37" s="185">
        <v>0</v>
      </c>
      <c r="H37" s="185">
        <v>0</v>
      </c>
      <c r="I37" s="185">
        <v>0</v>
      </c>
      <c r="J37" s="185">
        <v>0</v>
      </c>
      <c r="K37" s="185">
        <v>0</v>
      </c>
      <c r="L37" s="185">
        <v>0</v>
      </c>
      <c r="M37" s="185">
        <v>0</v>
      </c>
      <c r="N37" s="185">
        <v>0</v>
      </c>
      <c r="O37" s="145">
        <f t="shared" ref="O37:O38" si="34">+F37/C37*100</f>
        <v>0</v>
      </c>
      <c r="P37" s="120">
        <f t="shared" ref="P37" si="35">+I37/D37*100</f>
        <v>0</v>
      </c>
      <c r="Q37" s="202" t="s">
        <v>90</v>
      </c>
      <c r="R37" s="186">
        <v>172</v>
      </c>
      <c r="S37" s="186">
        <v>172</v>
      </c>
      <c r="T37" s="186">
        <v>0</v>
      </c>
      <c r="U37" s="203"/>
    </row>
    <row r="38" spans="1:22" ht="49.5" customHeight="1" x14ac:dyDescent="0.3">
      <c r="A38" s="201">
        <v>24</v>
      </c>
      <c r="B38" s="184" t="s">
        <v>109</v>
      </c>
      <c r="C38" s="185">
        <f t="shared" si="16"/>
        <v>515</v>
      </c>
      <c r="D38" s="185"/>
      <c r="E38" s="185">
        <v>515</v>
      </c>
      <c r="F38" s="185">
        <v>217</v>
      </c>
      <c r="G38" s="185">
        <v>217</v>
      </c>
      <c r="H38" s="185">
        <v>0</v>
      </c>
      <c r="I38" s="185">
        <v>0</v>
      </c>
      <c r="J38" s="185">
        <v>0</v>
      </c>
      <c r="K38" s="185">
        <v>0</v>
      </c>
      <c r="L38" s="185">
        <v>217</v>
      </c>
      <c r="M38" s="185">
        <v>217</v>
      </c>
      <c r="N38" s="185">
        <v>0</v>
      </c>
      <c r="O38" s="145">
        <f t="shared" si="34"/>
        <v>42.135922330097088</v>
      </c>
      <c r="P38" s="202" t="s">
        <v>90</v>
      </c>
      <c r="Q38" s="120">
        <f t="shared" ref="Q38" si="36">+L38/E38*100</f>
        <v>42.135922330097088</v>
      </c>
      <c r="R38" s="186">
        <v>298</v>
      </c>
      <c r="S38" s="186">
        <v>0</v>
      </c>
      <c r="T38" s="186">
        <v>298</v>
      </c>
      <c r="U38" s="203"/>
    </row>
    <row r="39" spans="1:22" ht="49.5" customHeight="1" x14ac:dyDescent="0.3">
      <c r="A39" s="201">
        <v>25</v>
      </c>
      <c r="B39" s="184" t="s">
        <v>110</v>
      </c>
      <c r="C39" s="185">
        <f t="shared" si="16"/>
        <v>2399</v>
      </c>
      <c r="D39" s="185"/>
      <c r="E39" s="185">
        <v>2399</v>
      </c>
      <c r="F39" s="185">
        <v>817</v>
      </c>
      <c r="G39" s="185">
        <v>817</v>
      </c>
      <c r="H39" s="185">
        <v>0</v>
      </c>
      <c r="I39" s="185">
        <v>0</v>
      </c>
      <c r="J39" s="185">
        <v>0</v>
      </c>
      <c r="K39" s="185">
        <v>0</v>
      </c>
      <c r="L39" s="185">
        <v>817</v>
      </c>
      <c r="M39" s="185">
        <v>817</v>
      </c>
      <c r="N39" s="185">
        <v>0</v>
      </c>
      <c r="O39" s="145">
        <f t="shared" ref="O39" si="37">+F39/C39*100</f>
        <v>34.055856606919548</v>
      </c>
      <c r="P39" s="202" t="s">
        <v>90</v>
      </c>
      <c r="Q39" s="120">
        <f t="shared" ref="Q39" si="38">+L39/E39*100</f>
        <v>34.055856606919548</v>
      </c>
      <c r="R39" s="186">
        <v>1582</v>
      </c>
      <c r="S39" s="186">
        <v>0</v>
      </c>
      <c r="T39" s="186">
        <v>1582</v>
      </c>
      <c r="U39" s="203"/>
    </row>
    <row r="40" spans="1:22" ht="49.5" customHeight="1" x14ac:dyDescent="0.35">
      <c r="A40" s="201">
        <v>26</v>
      </c>
      <c r="B40" s="184" t="s">
        <v>111</v>
      </c>
      <c r="C40" s="185">
        <f t="shared" si="16"/>
        <v>2457</v>
      </c>
      <c r="D40" s="185"/>
      <c r="E40" s="185">
        <v>2457</v>
      </c>
      <c r="F40" s="185">
        <v>748</v>
      </c>
      <c r="G40" s="185">
        <v>748</v>
      </c>
      <c r="H40" s="185">
        <v>0</v>
      </c>
      <c r="I40" s="185">
        <v>0</v>
      </c>
      <c r="J40" s="185">
        <v>0</v>
      </c>
      <c r="K40" s="185">
        <v>0</v>
      </c>
      <c r="L40" s="185">
        <v>748</v>
      </c>
      <c r="M40" s="185">
        <v>748</v>
      </c>
      <c r="N40" s="185">
        <v>0</v>
      </c>
      <c r="O40" s="145">
        <f t="shared" ref="O40" si="39">+F40/C40*100</f>
        <v>30.443630443630443</v>
      </c>
      <c r="P40" s="202" t="s">
        <v>90</v>
      </c>
      <c r="Q40" s="120">
        <f t="shared" ref="Q40" si="40">+L40/E40*100</f>
        <v>30.443630443630443</v>
      </c>
      <c r="R40" s="186">
        <v>1709</v>
      </c>
      <c r="S40" s="186">
        <v>0</v>
      </c>
      <c r="T40" s="186">
        <v>1709</v>
      </c>
      <c r="U40" s="204"/>
    </row>
    <row r="41" spans="1:22" ht="49.5" customHeight="1" x14ac:dyDescent="0.35">
      <c r="A41" s="201">
        <v>27</v>
      </c>
      <c r="B41" s="184" t="s">
        <v>112</v>
      </c>
      <c r="C41" s="185">
        <f t="shared" si="16"/>
        <v>98</v>
      </c>
      <c r="D41" s="185"/>
      <c r="E41" s="185">
        <v>98</v>
      </c>
      <c r="F41" s="185">
        <v>98</v>
      </c>
      <c r="G41" s="185">
        <v>98</v>
      </c>
      <c r="H41" s="185">
        <v>0</v>
      </c>
      <c r="I41" s="185">
        <v>0</v>
      </c>
      <c r="J41" s="185">
        <v>0</v>
      </c>
      <c r="K41" s="185">
        <v>0</v>
      </c>
      <c r="L41" s="185">
        <v>98</v>
      </c>
      <c r="M41" s="185">
        <v>98</v>
      </c>
      <c r="N41" s="185">
        <v>0</v>
      </c>
      <c r="O41" s="145">
        <f t="shared" ref="O41" si="41">+F41/C41*100</f>
        <v>100</v>
      </c>
      <c r="P41" s="202" t="s">
        <v>90</v>
      </c>
      <c r="Q41" s="120">
        <f t="shared" ref="Q41" si="42">+L41/E41*100</f>
        <v>100</v>
      </c>
      <c r="R41" s="186">
        <v>0</v>
      </c>
      <c r="S41" s="186">
        <v>0</v>
      </c>
      <c r="T41" s="186">
        <v>0</v>
      </c>
      <c r="U41" s="204"/>
    </row>
    <row r="42" spans="1:22" ht="49.5" customHeight="1" x14ac:dyDescent="0.3">
      <c r="A42" s="205">
        <v>28</v>
      </c>
      <c r="B42" s="206" t="s">
        <v>115</v>
      </c>
      <c r="C42" s="207">
        <f t="shared" si="16"/>
        <v>198</v>
      </c>
      <c r="D42" s="207"/>
      <c r="E42" s="207">
        <v>198</v>
      </c>
      <c r="F42" s="207">
        <v>0</v>
      </c>
      <c r="G42" s="207">
        <v>0</v>
      </c>
      <c r="H42" s="207">
        <v>0</v>
      </c>
      <c r="I42" s="207">
        <v>0</v>
      </c>
      <c r="J42" s="207">
        <v>0</v>
      </c>
      <c r="K42" s="207">
        <v>0</v>
      </c>
      <c r="L42" s="207">
        <v>0</v>
      </c>
      <c r="M42" s="207">
        <v>0</v>
      </c>
      <c r="N42" s="207">
        <v>0</v>
      </c>
      <c r="O42" s="146">
        <f t="shared" ref="O42" si="43">+F42/C42*100</f>
        <v>0</v>
      </c>
      <c r="P42" s="208" t="s">
        <v>90</v>
      </c>
      <c r="Q42" s="131">
        <f t="shared" ref="Q42" si="44">+L42/E42*100</f>
        <v>0</v>
      </c>
      <c r="R42" s="209">
        <v>198</v>
      </c>
      <c r="S42" s="209">
        <v>0</v>
      </c>
      <c r="T42" s="209">
        <v>198</v>
      </c>
      <c r="U42" s="210"/>
    </row>
    <row r="43" spans="1:22" ht="38.25" customHeight="1" x14ac:dyDescent="0.3">
      <c r="A43" s="193" t="s">
        <v>117</v>
      </c>
      <c r="B43" s="175" t="s">
        <v>118</v>
      </c>
      <c r="C43" s="194">
        <f>SUM(C44:C136)</f>
        <v>8943025.7029999997</v>
      </c>
      <c r="D43" s="194">
        <f>SUM(D44:D136)</f>
        <v>7127909.7029999997</v>
      </c>
      <c r="E43" s="194">
        <v>1815112</v>
      </c>
      <c r="F43" s="194">
        <v>5202703</v>
      </c>
      <c r="G43" s="194">
        <v>4715531</v>
      </c>
      <c r="H43" s="194">
        <v>487172</v>
      </c>
      <c r="I43" s="194">
        <v>4373490</v>
      </c>
      <c r="J43" s="194">
        <v>3943944</v>
      </c>
      <c r="K43" s="194">
        <v>429546</v>
      </c>
      <c r="L43" s="194">
        <v>829213</v>
      </c>
      <c r="M43" s="194">
        <v>771587</v>
      </c>
      <c r="N43" s="194">
        <v>57626</v>
      </c>
      <c r="O43" s="136">
        <v>58.176119579970603</v>
      </c>
      <c r="P43" s="136">
        <v>61.357258750896897</v>
      </c>
      <c r="Q43" s="136">
        <v>45.683847608301903</v>
      </c>
      <c r="R43" s="194">
        <v>3740318.7030000002</v>
      </c>
      <c r="S43" s="194">
        <v>2754419.7030000002</v>
      </c>
      <c r="T43" s="194">
        <v>985899</v>
      </c>
      <c r="U43" s="211"/>
    </row>
    <row r="44" spans="1:22" ht="39.5" customHeight="1" x14ac:dyDescent="0.3">
      <c r="A44" s="196">
        <v>1</v>
      </c>
      <c r="B44" s="197" t="s">
        <v>192</v>
      </c>
      <c r="C44" s="198">
        <f t="shared" ref="C44:C75" si="45">D44+E44</f>
        <v>61395</v>
      </c>
      <c r="D44" s="198">
        <v>34520</v>
      </c>
      <c r="E44" s="198">
        <v>26875</v>
      </c>
      <c r="F44" s="198">
        <v>52067</v>
      </c>
      <c r="G44" s="198">
        <v>40741</v>
      </c>
      <c r="H44" s="198">
        <v>11327</v>
      </c>
      <c r="I44" s="198">
        <v>32370</v>
      </c>
      <c r="J44" s="198">
        <v>22182</v>
      </c>
      <c r="K44" s="198">
        <v>10189</v>
      </c>
      <c r="L44" s="198">
        <v>19697</v>
      </c>
      <c r="M44" s="198">
        <v>18559</v>
      </c>
      <c r="N44" s="198">
        <v>1138</v>
      </c>
      <c r="O44" s="144">
        <f t="shared" ref="O44:O75" si="46">+F44/C44*100</f>
        <v>84.806580340418606</v>
      </c>
      <c r="P44" s="129">
        <f t="shared" ref="P44:P75" si="47">+I44/D44*100</f>
        <v>93.771726535341827</v>
      </c>
      <c r="Q44" s="129">
        <f t="shared" ref="Q44:Q50" si="48">+L44/E44*100</f>
        <v>73.291162790697669</v>
      </c>
      <c r="R44" s="199">
        <v>9328</v>
      </c>
      <c r="S44" s="199">
        <v>2150</v>
      </c>
      <c r="T44" s="199">
        <v>7178</v>
      </c>
      <c r="U44" s="212"/>
      <c r="V44" s="213"/>
    </row>
    <row r="45" spans="1:22" ht="39.5" customHeight="1" x14ac:dyDescent="0.3">
      <c r="A45" s="201">
        <v>2</v>
      </c>
      <c r="B45" s="184" t="s">
        <v>157</v>
      </c>
      <c r="C45" s="185">
        <f t="shared" si="45"/>
        <v>107541</v>
      </c>
      <c r="D45" s="185">
        <v>88853</v>
      </c>
      <c r="E45" s="185">
        <v>18688</v>
      </c>
      <c r="F45" s="185">
        <v>97369</v>
      </c>
      <c r="G45" s="185">
        <v>95881</v>
      </c>
      <c r="H45" s="185">
        <v>1488</v>
      </c>
      <c r="I45" s="185">
        <v>80459</v>
      </c>
      <c r="J45" s="185">
        <v>79094</v>
      </c>
      <c r="K45" s="185">
        <v>1365</v>
      </c>
      <c r="L45" s="185">
        <v>16910</v>
      </c>
      <c r="M45" s="185">
        <v>16787</v>
      </c>
      <c r="N45" s="185">
        <v>123</v>
      </c>
      <c r="O45" s="145">
        <f t="shared" si="46"/>
        <v>90.54128192968264</v>
      </c>
      <c r="P45" s="120">
        <f t="shared" si="47"/>
        <v>90.552935747808178</v>
      </c>
      <c r="Q45" s="120">
        <f t="shared" si="48"/>
        <v>90.485873287671239</v>
      </c>
      <c r="R45" s="186">
        <v>10172</v>
      </c>
      <c r="S45" s="186">
        <v>8394</v>
      </c>
      <c r="T45" s="186">
        <v>1778</v>
      </c>
      <c r="U45" s="203"/>
      <c r="V45" s="213"/>
    </row>
    <row r="46" spans="1:22" ht="39.5" customHeight="1" x14ac:dyDescent="0.3">
      <c r="A46" s="201">
        <v>3</v>
      </c>
      <c r="B46" s="184" t="s">
        <v>191</v>
      </c>
      <c r="C46" s="185">
        <f t="shared" si="45"/>
        <v>78378</v>
      </c>
      <c r="D46" s="185">
        <v>36027</v>
      </c>
      <c r="E46" s="185">
        <v>42351</v>
      </c>
      <c r="F46" s="185">
        <v>55707</v>
      </c>
      <c r="G46" s="185">
        <v>55707</v>
      </c>
      <c r="H46" s="185">
        <v>0</v>
      </c>
      <c r="I46" s="185">
        <v>31944</v>
      </c>
      <c r="J46" s="185">
        <v>31944</v>
      </c>
      <c r="K46" s="185">
        <v>0</v>
      </c>
      <c r="L46" s="185">
        <v>23763</v>
      </c>
      <c r="M46" s="185">
        <v>23763</v>
      </c>
      <c r="N46" s="185">
        <v>0</v>
      </c>
      <c r="O46" s="145">
        <f t="shared" si="46"/>
        <v>71.074791395544665</v>
      </c>
      <c r="P46" s="120">
        <f t="shared" si="47"/>
        <v>88.666833208427008</v>
      </c>
      <c r="Q46" s="120">
        <f t="shared" si="48"/>
        <v>56.109655025855353</v>
      </c>
      <c r="R46" s="186">
        <v>22671</v>
      </c>
      <c r="S46" s="186">
        <v>4083</v>
      </c>
      <c r="T46" s="186">
        <v>18588</v>
      </c>
      <c r="U46" s="203"/>
      <c r="V46" s="213"/>
    </row>
    <row r="47" spans="1:22" ht="39.5" customHeight="1" x14ac:dyDescent="0.3">
      <c r="A47" s="201">
        <v>4</v>
      </c>
      <c r="B47" s="184" t="s">
        <v>126</v>
      </c>
      <c r="C47" s="185">
        <f t="shared" si="45"/>
        <v>141431</v>
      </c>
      <c r="D47" s="185">
        <v>116908</v>
      </c>
      <c r="E47" s="185">
        <v>24523</v>
      </c>
      <c r="F47" s="185">
        <v>116510</v>
      </c>
      <c r="G47" s="185">
        <v>116280</v>
      </c>
      <c r="H47" s="185">
        <v>230</v>
      </c>
      <c r="I47" s="185">
        <v>102143</v>
      </c>
      <c r="J47" s="185">
        <v>102143</v>
      </c>
      <c r="K47" s="185">
        <v>0</v>
      </c>
      <c r="L47" s="185">
        <v>14367</v>
      </c>
      <c r="M47" s="185">
        <v>14137</v>
      </c>
      <c r="N47" s="185">
        <v>230</v>
      </c>
      <c r="O47" s="145">
        <f t="shared" si="46"/>
        <v>82.379393485162382</v>
      </c>
      <c r="P47" s="120">
        <f t="shared" si="47"/>
        <v>87.370410921408279</v>
      </c>
      <c r="Q47" s="120">
        <f t="shared" si="48"/>
        <v>58.585817395914042</v>
      </c>
      <c r="R47" s="186">
        <v>24921</v>
      </c>
      <c r="S47" s="186">
        <v>14765</v>
      </c>
      <c r="T47" s="186">
        <v>10156</v>
      </c>
      <c r="U47" s="203"/>
      <c r="V47" s="213"/>
    </row>
    <row r="48" spans="1:22" ht="39.5" customHeight="1" x14ac:dyDescent="0.3">
      <c r="A48" s="201">
        <v>5</v>
      </c>
      <c r="B48" s="184" t="s">
        <v>119</v>
      </c>
      <c r="C48" s="185">
        <f t="shared" si="45"/>
        <v>91515</v>
      </c>
      <c r="D48" s="185">
        <v>81333</v>
      </c>
      <c r="E48" s="185">
        <v>10182</v>
      </c>
      <c r="F48" s="185">
        <v>80759</v>
      </c>
      <c r="G48" s="185">
        <v>40146</v>
      </c>
      <c r="H48" s="185">
        <v>40613</v>
      </c>
      <c r="I48" s="185">
        <v>71057</v>
      </c>
      <c r="J48" s="185">
        <v>30444</v>
      </c>
      <c r="K48" s="185">
        <v>40613</v>
      </c>
      <c r="L48" s="185">
        <v>9702</v>
      </c>
      <c r="M48" s="185">
        <v>9702</v>
      </c>
      <c r="N48" s="185">
        <v>0</v>
      </c>
      <c r="O48" s="145">
        <f t="shared" si="46"/>
        <v>88.246735507840242</v>
      </c>
      <c r="P48" s="120">
        <f t="shared" si="47"/>
        <v>87.365521989844225</v>
      </c>
      <c r="Q48" s="120">
        <f t="shared" si="48"/>
        <v>95.28579846788449</v>
      </c>
      <c r="R48" s="186">
        <v>10756</v>
      </c>
      <c r="S48" s="186">
        <v>10276</v>
      </c>
      <c r="T48" s="186">
        <v>480</v>
      </c>
      <c r="U48" s="203"/>
      <c r="V48" s="213"/>
    </row>
    <row r="49" spans="1:22" ht="39.5" customHeight="1" x14ac:dyDescent="0.3">
      <c r="A49" s="201">
        <v>6</v>
      </c>
      <c r="B49" s="184" t="s">
        <v>190</v>
      </c>
      <c r="C49" s="185">
        <f t="shared" si="45"/>
        <v>68972</v>
      </c>
      <c r="D49" s="185">
        <v>41214</v>
      </c>
      <c r="E49" s="185">
        <v>27758</v>
      </c>
      <c r="F49" s="185">
        <v>48254</v>
      </c>
      <c r="G49" s="185">
        <v>48254</v>
      </c>
      <c r="H49" s="185">
        <v>0</v>
      </c>
      <c r="I49" s="185">
        <v>34999</v>
      </c>
      <c r="J49" s="185">
        <v>34999</v>
      </c>
      <c r="K49" s="185">
        <v>0</v>
      </c>
      <c r="L49" s="185">
        <v>13255</v>
      </c>
      <c r="M49" s="185">
        <v>13255</v>
      </c>
      <c r="N49" s="185">
        <v>0</v>
      </c>
      <c r="O49" s="145">
        <f t="shared" si="46"/>
        <v>69.961723597981788</v>
      </c>
      <c r="P49" s="120">
        <f t="shared" si="47"/>
        <v>84.920172756830198</v>
      </c>
      <c r="Q49" s="120">
        <f t="shared" si="48"/>
        <v>47.751999423589595</v>
      </c>
      <c r="R49" s="186">
        <v>20718</v>
      </c>
      <c r="S49" s="186">
        <v>6215</v>
      </c>
      <c r="T49" s="186">
        <v>14503</v>
      </c>
      <c r="U49" s="203"/>
      <c r="V49" s="213"/>
    </row>
    <row r="50" spans="1:22" ht="39.5" customHeight="1" x14ac:dyDescent="0.3">
      <c r="A50" s="201">
        <v>7</v>
      </c>
      <c r="B50" s="184" t="s">
        <v>174</v>
      </c>
      <c r="C50" s="185">
        <f t="shared" si="45"/>
        <v>117882</v>
      </c>
      <c r="D50" s="185">
        <v>104672</v>
      </c>
      <c r="E50" s="185">
        <v>13210</v>
      </c>
      <c r="F50" s="185">
        <v>91569</v>
      </c>
      <c r="G50" s="185">
        <v>78448</v>
      </c>
      <c r="H50" s="185">
        <v>13121</v>
      </c>
      <c r="I50" s="185">
        <v>87924</v>
      </c>
      <c r="J50" s="185">
        <v>74803</v>
      </c>
      <c r="K50" s="185">
        <v>13121</v>
      </c>
      <c r="L50" s="185">
        <v>3645</v>
      </c>
      <c r="M50" s="185">
        <v>3645</v>
      </c>
      <c r="N50" s="185">
        <v>0</v>
      </c>
      <c r="O50" s="145">
        <f t="shared" si="46"/>
        <v>77.678525983610726</v>
      </c>
      <c r="P50" s="120">
        <f t="shared" si="47"/>
        <v>83.999541424640782</v>
      </c>
      <c r="Q50" s="120">
        <f t="shared" si="48"/>
        <v>27.592732778198336</v>
      </c>
      <c r="R50" s="186">
        <v>26313</v>
      </c>
      <c r="S50" s="186">
        <v>16748</v>
      </c>
      <c r="T50" s="186">
        <v>9565</v>
      </c>
      <c r="U50" s="203"/>
      <c r="V50" s="213"/>
    </row>
    <row r="51" spans="1:22" ht="39.5" customHeight="1" x14ac:dyDescent="0.3">
      <c r="A51" s="201">
        <v>8</v>
      </c>
      <c r="B51" s="184" t="s">
        <v>123</v>
      </c>
      <c r="C51" s="185">
        <f t="shared" si="45"/>
        <v>94604</v>
      </c>
      <c r="D51" s="185">
        <v>94604</v>
      </c>
      <c r="E51" s="185">
        <v>0</v>
      </c>
      <c r="F51" s="185">
        <v>78248</v>
      </c>
      <c r="G51" s="185">
        <v>58248</v>
      </c>
      <c r="H51" s="185">
        <v>20000</v>
      </c>
      <c r="I51" s="185">
        <v>78248</v>
      </c>
      <c r="J51" s="185">
        <v>58248</v>
      </c>
      <c r="K51" s="185">
        <v>20000</v>
      </c>
      <c r="L51" s="185">
        <v>0</v>
      </c>
      <c r="M51" s="185">
        <v>0</v>
      </c>
      <c r="N51" s="185">
        <v>0</v>
      </c>
      <c r="O51" s="145">
        <f t="shared" si="46"/>
        <v>82.711090440150528</v>
      </c>
      <c r="P51" s="120">
        <f t="shared" si="47"/>
        <v>82.711090440150528</v>
      </c>
      <c r="Q51" s="202" t="s">
        <v>90</v>
      </c>
      <c r="R51" s="186">
        <v>16356</v>
      </c>
      <c r="S51" s="186">
        <v>16356</v>
      </c>
      <c r="T51" s="186">
        <v>0</v>
      </c>
      <c r="U51" s="203"/>
      <c r="V51" s="213"/>
    </row>
    <row r="52" spans="1:22" ht="39.5" customHeight="1" x14ac:dyDescent="0.3">
      <c r="A52" s="201">
        <v>9</v>
      </c>
      <c r="B52" s="184" t="s">
        <v>145</v>
      </c>
      <c r="C52" s="185">
        <f t="shared" si="45"/>
        <v>55995</v>
      </c>
      <c r="D52" s="185">
        <v>52193</v>
      </c>
      <c r="E52" s="185">
        <v>3802</v>
      </c>
      <c r="F52" s="185">
        <v>46194</v>
      </c>
      <c r="G52" s="185">
        <v>45758</v>
      </c>
      <c r="H52" s="185">
        <v>435</v>
      </c>
      <c r="I52" s="185">
        <v>42626</v>
      </c>
      <c r="J52" s="185">
        <v>42190</v>
      </c>
      <c r="K52" s="185">
        <v>435</v>
      </c>
      <c r="L52" s="185">
        <v>3568</v>
      </c>
      <c r="M52" s="185">
        <v>3568</v>
      </c>
      <c r="N52" s="185">
        <v>0</v>
      </c>
      <c r="O52" s="145">
        <f t="shared" si="46"/>
        <v>82.496651486739893</v>
      </c>
      <c r="P52" s="120">
        <f t="shared" si="47"/>
        <v>81.669955741191345</v>
      </c>
      <c r="Q52" s="120">
        <f t="shared" ref="Q52:Q76" si="49">+L52/E52*100</f>
        <v>93.845344555497107</v>
      </c>
      <c r="R52" s="186">
        <v>9801</v>
      </c>
      <c r="S52" s="186">
        <v>9567</v>
      </c>
      <c r="T52" s="186">
        <v>234</v>
      </c>
      <c r="U52" s="203"/>
      <c r="V52" s="213"/>
    </row>
    <row r="53" spans="1:22" ht="39.5" customHeight="1" x14ac:dyDescent="0.3">
      <c r="A53" s="201">
        <v>10</v>
      </c>
      <c r="B53" s="184" t="s">
        <v>127</v>
      </c>
      <c r="C53" s="185">
        <f t="shared" si="45"/>
        <v>142946</v>
      </c>
      <c r="D53" s="185">
        <v>118885</v>
      </c>
      <c r="E53" s="185">
        <v>24061</v>
      </c>
      <c r="F53" s="185">
        <v>106903</v>
      </c>
      <c r="G53" s="185">
        <v>106902</v>
      </c>
      <c r="H53" s="185">
        <v>1</v>
      </c>
      <c r="I53" s="185">
        <v>95535</v>
      </c>
      <c r="J53" s="185">
        <v>95534</v>
      </c>
      <c r="K53" s="185">
        <v>1</v>
      </c>
      <c r="L53" s="185">
        <v>11368</v>
      </c>
      <c r="M53" s="185">
        <v>11368</v>
      </c>
      <c r="N53" s="185">
        <v>0</v>
      </c>
      <c r="O53" s="145">
        <f t="shared" si="46"/>
        <v>74.785583367145634</v>
      </c>
      <c r="P53" s="120">
        <f t="shared" si="47"/>
        <v>80.35917062707658</v>
      </c>
      <c r="Q53" s="120">
        <f t="shared" si="49"/>
        <v>47.246581605087066</v>
      </c>
      <c r="R53" s="186">
        <v>36043</v>
      </c>
      <c r="S53" s="186">
        <v>23350</v>
      </c>
      <c r="T53" s="186">
        <v>12693</v>
      </c>
      <c r="U53" s="203"/>
      <c r="V53" s="213"/>
    </row>
    <row r="54" spans="1:22" ht="39.5" customHeight="1" x14ac:dyDescent="0.3">
      <c r="A54" s="201">
        <v>11</v>
      </c>
      <c r="B54" s="184" t="s">
        <v>180</v>
      </c>
      <c r="C54" s="185">
        <f t="shared" si="45"/>
        <v>43866</v>
      </c>
      <c r="D54" s="185">
        <v>36016</v>
      </c>
      <c r="E54" s="185">
        <v>7850</v>
      </c>
      <c r="F54" s="185">
        <v>34897</v>
      </c>
      <c r="G54" s="185">
        <v>34516</v>
      </c>
      <c r="H54" s="185">
        <v>381</v>
      </c>
      <c r="I54" s="185">
        <v>28839</v>
      </c>
      <c r="J54" s="185">
        <v>28839</v>
      </c>
      <c r="K54" s="185">
        <v>0</v>
      </c>
      <c r="L54" s="185">
        <v>6058</v>
      </c>
      <c r="M54" s="185">
        <v>5677</v>
      </c>
      <c r="N54" s="185">
        <v>381</v>
      </c>
      <c r="O54" s="145">
        <f t="shared" si="46"/>
        <v>79.553640632836363</v>
      </c>
      <c r="P54" s="120">
        <f t="shared" si="47"/>
        <v>80.072745446468247</v>
      </c>
      <c r="Q54" s="120">
        <f t="shared" si="49"/>
        <v>77.171974522292999</v>
      </c>
      <c r="R54" s="186">
        <v>8969</v>
      </c>
      <c r="S54" s="186">
        <v>7177</v>
      </c>
      <c r="T54" s="186">
        <v>1792</v>
      </c>
      <c r="U54" s="203"/>
      <c r="V54" s="213"/>
    </row>
    <row r="55" spans="1:22" ht="39.5" customHeight="1" x14ac:dyDescent="0.3">
      <c r="A55" s="201">
        <v>12</v>
      </c>
      <c r="B55" s="184" t="s">
        <v>200</v>
      </c>
      <c r="C55" s="185">
        <f t="shared" si="45"/>
        <v>286056</v>
      </c>
      <c r="D55" s="185">
        <v>250592</v>
      </c>
      <c r="E55" s="185">
        <v>35464</v>
      </c>
      <c r="F55" s="185">
        <v>217938</v>
      </c>
      <c r="G55" s="185">
        <v>196568</v>
      </c>
      <c r="H55" s="185">
        <v>21370</v>
      </c>
      <c r="I55" s="185">
        <v>200264</v>
      </c>
      <c r="J55" s="185">
        <v>179065</v>
      </c>
      <c r="K55" s="185">
        <v>21199</v>
      </c>
      <c r="L55" s="185">
        <v>17674</v>
      </c>
      <c r="M55" s="185">
        <v>17503</v>
      </c>
      <c r="N55" s="185">
        <v>171</v>
      </c>
      <c r="O55" s="145">
        <f t="shared" si="46"/>
        <v>76.187180132561465</v>
      </c>
      <c r="P55" s="120">
        <f t="shared" si="47"/>
        <v>79.916358064104202</v>
      </c>
      <c r="Q55" s="120">
        <f t="shared" si="49"/>
        <v>49.836453868711935</v>
      </c>
      <c r="R55" s="186">
        <v>68118</v>
      </c>
      <c r="S55" s="186">
        <v>50328</v>
      </c>
      <c r="T55" s="186">
        <v>17790</v>
      </c>
      <c r="U55" s="203"/>
      <c r="V55" s="213"/>
    </row>
    <row r="56" spans="1:22" ht="39.5" customHeight="1" x14ac:dyDescent="0.3">
      <c r="A56" s="201">
        <v>13</v>
      </c>
      <c r="B56" s="184" t="s">
        <v>165</v>
      </c>
      <c r="C56" s="185">
        <f t="shared" si="45"/>
        <v>42008</v>
      </c>
      <c r="D56" s="185">
        <v>38614</v>
      </c>
      <c r="E56" s="185">
        <v>3394</v>
      </c>
      <c r="F56" s="185">
        <v>32975</v>
      </c>
      <c r="G56" s="185">
        <v>32407</v>
      </c>
      <c r="H56" s="185">
        <v>568</v>
      </c>
      <c r="I56" s="185">
        <v>30743</v>
      </c>
      <c r="J56" s="185">
        <v>30724</v>
      </c>
      <c r="K56" s="185">
        <v>18</v>
      </c>
      <c r="L56" s="185">
        <v>2232</v>
      </c>
      <c r="M56" s="185">
        <v>1683</v>
      </c>
      <c r="N56" s="185">
        <v>550</v>
      </c>
      <c r="O56" s="145">
        <f t="shared" si="46"/>
        <v>78.496952961340696</v>
      </c>
      <c r="P56" s="120">
        <f t="shared" si="47"/>
        <v>79.616201377738648</v>
      </c>
      <c r="Q56" s="120">
        <f t="shared" si="49"/>
        <v>65.763111373011199</v>
      </c>
      <c r="R56" s="186">
        <v>9033</v>
      </c>
      <c r="S56" s="186">
        <v>7871</v>
      </c>
      <c r="T56" s="186">
        <v>1162</v>
      </c>
      <c r="U56" s="203"/>
      <c r="V56" s="213"/>
    </row>
    <row r="57" spans="1:22" ht="39.5" customHeight="1" x14ac:dyDescent="0.3">
      <c r="A57" s="201">
        <v>14</v>
      </c>
      <c r="B57" s="184" t="s">
        <v>193</v>
      </c>
      <c r="C57" s="185">
        <f t="shared" si="45"/>
        <v>60385</v>
      </c>
      <c r="D57" s="185">
        <v>36890</v>
      </c>
      <c r="E57" s="185">
        <v>23495</v>
      </c>
      <c r="F57" s="185">
        <v>41927</v>
      </c>
      <c r="G57" s="185">
        <v>41927</v>
      </c>
      <c r="H57" s="185">
        <v>0</v>
      </c>
      <c r="I57" s="185">
        <v>28817</v>
      </c>
      <c r="J57" s="185">
        <v>28817</v>
      </c>
      <c r="K57" s="185">
        <v>0</v>
      </c>
      <c r="L57" s="185">
        <v>13110</v>
      </c>
      <c r="M57" s="185">
        <v>13110</v>
      </c>
      <c r="N57" s="185">
        <v>0</v>
      </c>
      <c r="O57" s="145">
        <f t="shared" si="46"/>
        <v>69.432806160470321</v>
      </c>
      <c r="P57" s="120">
        <f t="shared" si="47"/>
        <v>78.116020601789103</v>
      </c>
      <c r="Q57" s="120">
        <f t="shared" si="49"/>
        <v>55.799106192806981</v>
      </c>
      <c r="R57" s="186">
        <v>18458</v>
      </c>
      <c r="S57" s="186">
        <v>8073</v>
      </c>
      <c r="T57" s="186">
        <v>10385</v>
      </c>
      <c r="U57" s="203"/>
      <c r="V57" s="213"/>
    </row>
    <row r="58" spans="1:22" ht="39.5" customHeight="1" x14ac:dyDescent="0.3">
      <c r="A58" s="201">
        <v>15</v>
      </c>
      <c r="B58" s="184" t="s">
        <v>155</v>
      </c>
      <c r="C58" s="185">
        <f t="shared" si="45"/>
        <v>66566</v>
      </c>
      <c r="D58" s="185">
        <v>53118</v>
      </c>
      <c r="E58" s="185">
        <v>13448</v>
      </c>
      <c r="F58" s="185">
        <v>46266</v>
      </c>
      <c r="G58" s="185">
        <v>45100</v>
      </c>
      <c r="H58" s="185">
        <v>1166</v>
      </c>
      <c r="I58" s="185">
        <v>41051</v>
      </c>
      <c r="J58" s="185">
        <v>39906</v>
      </c>
      <c r="K58" s="185">
        <v>1145</v>
      </c>
      <c r="L58" s="185">
        <v>5215</v>
      </c>
      <c r="M58" s="185">
        <v>5194</v>
      </c>
      <c r="N58" s="185">
        <v>21</v>
      </c>
      <c r="O58" s="145">
        <f t="shared" si="46"/>
        <v>69.503950965958595</v>
      </c>
      <c r="P58" s="120">
        <f t="shared" si="47"/>
        <v>77.282653714371776</v>
      </c>
      <c r="Q58" s="120">
        <f t="shared" si="49"/>
        <v>38.779000594884003</v>
      </c>
      <c r="R58" s="186">
        <v>20300</v>
      </c>
      <c r="S58" s="186">
        <v>12067</v>
      </c>
      <c r="T58" s="186">
        <v>8233</v>
      </c>
      <c r="U58" s="203"/>
      <c r="V58" s="213"/>
    </row>
    <row r="59" spans="1:22" ht="39.5" customHeight="1" x14ac:dyDescent="0.3">
      <c r="A59" s="201">
        <v>16</v>
      </c>
      <c r="B59" s="184" t="s">
        <v>128</v>
      </c>
      <c r="C59" s="185">
        <f t="shared" si="45"/>
        <v>153366</v>
      </c>
      <c r="D59" s="185">
        <v>139208</v>
      </c>
      <c r="E59" s="185">
        <v>14158</v>
      </c>
      <c r="F59" s="185">
        <v>108190</v>
      </c>
      <c r="G59" s="185">
        <v>108190</v>
      </c>
      <c r="H59" s="185">
        <v>0</v>
      </c>
      <c r="I59" s="185">
        <v>107296</v>
      </c>
      <c r="J59" s="185">
        <v>107296</v>
      </c>
      <c r="K59" s="185">
        <v>0</v>
      </c>
      <c r="L59" s="185">
        <v>894</v>
      </c>
      <c r="M59" s="185">
        <v>894</v>
      </c>
      <c r="N59" s="185">
        <v>0</v>
      </c>
      <c r="O59" s="145">
        <f t="shared" si="46"/>
        <v>70.543666784032965</v>
      </c>
      <c r="P59" s="120">
        <f t="shared" si="47"/>
        <v>77.076030113211885</v>
      </c>
      <c r="Q59" s="120">
        <f t="shared" si="49"/>
        <v>6.314451193671422</v>
      </c>
      <c r="R59" s="186">
        <v>45176</v>
      </c>
      <c r="S59" s="186">
        <v>31912</v>
      </c>
      <c r="T59" s="186">
        <v>13264</v>
      </c>
      <c r="U59" s="203"/>
      <c r="V59" s="213"/>
    </row>
    <row r="60" spans="1:22" ht="39.5" customHeight="1" x14ac:dyDescent="0.3">
      <c r="A60" s="201">
        <v>17</v>
      </c>
      <c r="B60" s="184" t="s">
        <v>122</v>
      </c>
      <c r="C60" s="185">
        <f t="shared" si="45"/>
        <v>144550</v>
      </c>
      <c r="D60" s="185">
        <v>122617</v>
      </c>
      <c r="E60" s="185">
        <v>21933</v>
      </c>
      <c r="F60" s="185">
        <v>110903</v>
      </c>
      <c r="G60" s="185">
        <v>87288</v>
      </c>
      <c r="H60" s="185">
        <v>23615</v>
      </c>
      <c r="I60" s="185">
        <v>94024</v>
      </c>
      <c r="J60" s="185">
        <v>73568</v>
      </c>
      <c r="K60" s="185">
        <v>20456</v>
      </c>
      <c r="L60" s="185">
        <v>16879</v>
      </c>
      <c r="M60" s="185">
        <v>13720</v>
      </c>
      <c r="N60" s="185">
        <v>3159</v>
      </c>
      <c r="O60" s="145">
        <f t="shared" si="46"/>
        <v>76.722933241093045</v>
      </c>
      <c r="P60" s="120">
        <f t="shared" si="47"/>
        <v>76.68104748933672</v>
      </c>
      <c r="Q60" s="120">
        <f t="shared" si="49"/>
        <v>76.957096612410524</v>
      </c>
      <c r="R60" s="186">
        <v>33647</v>
      </c>
      <c r="S60" s="186">
        <v>28593</v>
      </c>
      <c r="T60" s="186">
        <v>5054</v>
      </c>
      <c r="U60" s="203"/>
      <c r="V60" s="213"/>
    </row>
    <row r="61" spans="1:22" ht="39.5" customHeight="1" x14ac:dyDescent="0.3">
      <c r="A61" s="201">
        <v>18</v>
      </c>
      <c r="B61" s="184" t="s">
        <v>171</v>
      </c>
      <c r="C61" s="185">
        <f t="shared" si="45"/>
        <v>71818</v>
      </c>
      <c r="D61" s="185">
        <v>41525</v>
      </c>
      <c r="E61" s="185">
        <v>30293</v>
      </c>
      <c r="F61" s="185">
        <v>40067</v>
      </c>
      <c r="G61" s="185">
        <v>40067</v>
      </c>
      <c r="H61" s="185">
        <v>0</v>
      </c>
      <c r="I61" s="185">
        <v>31607</v>
      </c>
      <c r="J61" s="185">
        <v>31607</v>
      </c>
      <c r="K61" s="185">
        <v>0</v>
      </c>
      <c r="L61" s="185">
        <v>8460</v>
      </c>
      <c r="M61" s="185">
        <v>8460</v>
      </c>
      <c r="N61" s="185">
        <v>0</v>
      </c>
      <c r="O61" s="145">
        <f t="shared" si="46"/>
        <v>55.789634910468131</v>
      </c>
      <c r="P61" s="120">
        <f t="shared" si="47"/>
        <v>76.115593016255261</v>
      </c>
      <c r="Q61" s="120">
        <f t="shared" si="49"/>
        <v>27.927243917736771</v>
      </c>
      <c r="R61" s="186">
        <v>31751</v>
      </c>
      <c r="S61" s="186">
        <v>9918</v>
      </c>
      <c r="T61" s="186">
        <v>21833</v>
      </c>
      <c r="U61" s="203"/>
      <c r="V61" s="213"/>
    </row>
    <row r="62" spans="1:22" ht="39.5" customHeight="1" x14ac:dyDescent="0.3">
      <c r="A62" s="201">
        <v>19</v>
      </c>
      <c r="B62" s="184" t="s">
        <v>179</v>
      </c>
      <c r="C62" s="185">
        <f t="shared" si="45"/>
        <v>47227</v>
      </c>
      <c r="D62" s="185">
        <v>37369</v>
      </c>
      <c r="E62" s="185">
        <v>9858</v>
      </c>
      <c r="F62" s="185">
        <v>33159</v>
      </c>
      <c r="G62" s="185">
        <v>33140</v>
      </c>
      <c r="H62" s="185">
        <v>20</v>
      </c>
      <c r="I62" s="185">
        <v>28241</v>
      </c>
      <c r="J62" s="185">
        <v>28222</v>
      </c>
      <c r="K62" s="185">
        <v>20</v>
      </c>
      <c r="L62" s="185">
        <v>4918</v>
      </c>
      <c r="M62" s="185">
        <v>4918</v>
      </c>
      <c r="N62" s="185">
        <v>0</v>
      </c>
      <c r="O62" s="145">
        <f t="shared" si="46"/>
        <v>70.211955025726809</v>
      </c>
      <c r="P62" s="120">
        <f t="shared" si="47"/>
        <v>75.573336187749206</v>
      </c>
      <c r="Q62" s="120">
        <f t="shared" si="49"/>
        <v>49.888415500101438</v>
      </c>
      <c r="R62" s="186">
        <v>14068</v>
      </c>
      <c r="S62" s="186">
        <v>9128</v>
      </c>
      <c r="T62" s="186">
        <v>4940</v>
      </c>
      <c r="U62" s="203"/>
      <c r="V62" s="213"/>
    </row>
    <row r="63" spans="1:22" ht="39.5" customHeight="1" x14ac:dyDescent="0.3">
      <c r="A63" s="201">
        <v>20</v>
      </c>
      <c r="B63" s="184" t="s">
        <v>168</v>
      </c>
      <c r="C63" s="185">
        <f t="shared" si="45"/>
        <v>42390</v>
      </c>
      <c r="D63" s="185">
        <v>41883</v>
      </c>
      <c r="E63" s="185">
        <v>507</v>
      </c>
      <c r="F63" s="185">
        <v>31535</v>
      </c>
      <c r="G63" s="185">
        <v>31535</v>
      </c>
      <c r="H63" s="185">
        <v>0</v>
      </c>
      <c r="I63" s="185">
        <v>31028</v>
      </c>
      <c r="J63" s="185">
        <v>31028</v>
      </c>
      <c r="K63" s="185">
        <v>0</v>
      </c>
      <c r="L63" s="185">
        <v>507</v>
      </c>
      <c r="M63" s="185">
        <v>507</v>
      </c>
      <c r="N63" s="185">
        <v>0</v>
      </c>
      <c r="O63" s="145">
        <f t="shared" si="46"/>
        <v>74.392545411653686</v>
      </c>
      <c r="P63" s="120">
        <f t="shared" si="47"/>
        <v>74.082563331184488</v>
      </c>
      <c r="Q63" s="120">
        <f t="shared" si="49"/>
        <v>100</v>
      </c>
      <c r="R63" s="186">
        <v>10855</v>
      </c>
      <c r="S63" s="186">
        <v>10855</v>
      </c>
      <c r="T63" s="186">
        <v>0</v>
      </c>
      <c r="U63" s="203"/>
      <c r="V63" s="213"/>
    </row>
    <row r="64" spans="1:22" ht="39.5" customHeight="1" x14ac:dyDescent="0.3">
      <c r="A64" s="201">
        <v>21</v>
      </c>
      <c r="B64" s="184" t="s">
        <v>130</v>
      </c>
      <c r="C64" s="185">
        <f t="shared" si="45"/>
        <v>135015</v>
      </c>
      <c r="D64" s="185">
        <v>100517</v>
      </c>
      <c r="E64" s="185">
        <v>34498</v>
      </c>
      <c r="F64" s="185">
        <v>99223</v>
      </c>
      <c r="G64" s="185">
        <v>92223</v>
      </c>
      <c r="H64" s="185">
        <v>7000</v>
      </c>
      <c r="I64" s="185">
        <v>74039</v>
      </c>
      <c r="J64" s="185">
        <v>67039</v>
      </c>
      <c r="K64" s="185">
        <v>7000</v>
      </c>
      <c r="L64" s="185">
        <v>25184</v>
      </c>
      <c r="M64" s="185">
        <v>25184</v>
      </c>
      <c r="N64" s="185">
        <v>0</v>
      </c>
      <c r="O64" s="145">
        <f t="shared" si="46"/>
        <v>73.490352923749214</v>
      </c>
      <c r="P64" s="120">
        <f t="shared" si="47"/>
        <v>73.658187172319117</v>
      </c>
      <c r="Q64" s="120">
        <f t="shared" si="49"/>
        <v>73.001333410632498</v>
      </c>
      <c r="R64" s="186">
        <v>35792</v>
      </c>
      <c r="S64" s="186">
        <v>26478</v>
      </c>
      <c r="T64" s="186">
        <v>9314</v>
      </c>
      <c r="U64" s="203"/>
      <c r="V64" s="213"/>
    </row>
    <row r="65" spans="1:22" ht="39.5" customHeight="1" x14ac:dyDescent="0.3">
      <c r="A65" s="201">
        <v>22</v>
      </c>
      <c r="B65" s="184" t="s">
        <v>161</v>
      </c>
      <c r="C65" s="185">
        <f t="shared" si="45"/>
        <v>49436</v>
      </c>
      <c r="D65" s="185">
        <v>41247</v>
      </c>
      <c r="E65" s="185">
        <v>8189</v>
      </c>
      <c r="F65" s="185">
        <v>34123</v>
      </c>
      <c r="G65" s="185">
        <v>34123</v>
      </c>
      <c r="H65" s="185">
        <v>0</v>
      </c>
      <c r="I65" s="185">
        <v>30358</v>
      </c>
      <c r="J65" s="185">
        <v>30358</v>
      </c>
      <c r="K65" s="185">
        <v>0</v>
      </c>
      <c r="L65" s="185">
        <v>3765</v>
      </c>
      <c r="M65" s="185">
        <v>3765</v>
      </c>
      <c r="N65" s="185">
        <v>0</v>
      </c>
      <c r="O65" s="145">
        <f t="shared" si="46"/>
        <v>69.024597459341379</v>
      </c>
      <c r="P65" s="120">
        <f t="shared" si="47"/>
        <v>73.600504279099084</v>
      </c>
      <c r="Q65" s="120">
        <f t="shared" si="49"/>
        <v>45.976309683722064</v>
      </c>
      <c r="R65" s="186">
        <v>15313</v>
      </c>
      <c r="S65" s="186">
        <v>10889</v>
      </c>
      <c r="T65" s="186">
        <v>4424</v>
      </c>
      <c r="U65" s="203"/>
      <c r="V65" s="213"/>
    </row>
    <row r="66" spans="1:22" ht="39.5" customHeight="1" x14ac:dyDescent="0.3">
      <c r="A66" s="201">
        <v>23</v>
      </c>
      <c r="B66" s="184" t="s">
        <v>124</v>
      </c>
      <c r="C66" s="185">
        <f t="shared" si="45"/>
        <v>120133</v>
      </c>
      <c r="D66" s="185">
        <v>119156</v>
      </c>
      <c r="E66" s="185">
        <v>977</v>
      </c>
      <c r="F66" s="185">
        <v>86954</v>
      </c>
      <c r="G66" s="185">
        <v>83154</v>
      </c>
      <c r="H66" s="185">
        <v>3800</v>
      </c>
      <c r="I66" s="185">
        <v>86954</v>
      </c>
      <c r="J66" s="185">
        <v>83154</v>
      </c>
      <c r="K66" s="185">
        <v>3800</v>
      </c>
      <c r="L66" s="185">
        <v>0</v>
      </c>
      <c r="M66" s="185">
        <v>0</v>
      </c>
      <c r="N66" s="185">
        <v>0</v>
      </c>
      <c r="O66" s="145">
        <f t="shared" si="46"/>
        <v>72.381443899677862</v>
      </c>
      <c r="P66" s="120">
        <f t="shared" si="47"/>
        <v>72.97492362952768</v>
      </c>
      <c r="Q66" s="120">
        <f t="shared" si="49"/>
        <v>0</v>
      </c>
      <c r="R66" s="186">
        <v>33179</v>
      </c>
      <c r="S66" s="186">
        <v>32202</v>
      </c>
      <c r="T66" s="186">
        <v>977</v>
      </c>
      <c r="U66" s="203"/>
      <c r="V66" s="213"/>
    </row>
    <row r="67" spans="1:22" ht="39.5" customHeight="1" x14ac:dyDescent="0.3">
      <c r="A67" s="201">
        <v>24</v>
      </c>
      <c r="B67" s="184" t="s">
        <v>134</v>
      </c>
      <c r="C67" s="185">
        <f t="shared" si="45"/>
        <v>82740</v>
      </c>
      <c r="D67" s="185">
        <v>63509</v>
      </c>
      <c r="E67" s="185">
        <v>19231</v>
      </c>
      <c r="F67" s="185">
        <v>51838</v>
      </c>
      <c r="G67" s="185">
        <v>46512</v>
      </c>
      <c r="H67" s="185">
        <v>5326</v>
      </c>
      <c r="I67" s="185">
        <v>45841</v>
      </c>
      <c r="J67" s="185">
        <v>43303</v>
      </c>
      <c r="K67" s="185">
        <v>2538</v>
      </c>
      <c r="L67" s="185">
        <v>5997</v>
      </c>
      <c r="M67" s="185">
        <v>3209</v>
      </c>
      <c r="N67" s="185">
        <v>2788</v>
      </c>
      <c r="O67" s="145">
        <f t="shared" si="46"/>
        <v>62.651679961324632</v>
      </c>
      <c r="P67" s="120">
        <f t="shared" si="47"/>
        <v>72.180320899400087</v>
      </c>
      <c r="Q67" s="120">
        <f t="shared" si="49"/>
        <v>31.184025791690502</v>
      </c>
      <c r="R67" s="186">
        <v>30902</v>
      </c>
      <c r="S67" s="186">
        <v>17668</v>
      </c>
      <c r="T67" s="186">
        <v>13234</v>
      </c>
      <c r="U67" s="203"/>
      <c r="V67" s="213"/>
    </row>
    <row r="68" spans="1:22" ht="39.5" customHeight="1" x14ac:dyDescent="0.3">
      <c r="A68" s="201">
        <v>25</v>
      </c>
      <c r="B68" s="184" t="s">
        <v>162</v>
      </c>
      <c r="C68" s="185">
        <f t="shared" si="45"/>
        <v>49131</v>
      </c>
      <c r="D68" s="185">
        <v>41362</v>
      </c>
      <c r="E68" s="185">
        <v>7769</v>
      </c>
      <c r="F68" s="185">
        <v>34621</v>
      </c>
      <c r="G68" s="185">
        <v>34621</v>
      </c>
      <c r="H68" s="185">
        <v>0</v>
      </c>
      <c r="I68" s="185">
        <v>29804</v>
      </c>
      <c r="J68" s="185">
        <v>29804</v>
      </c>
      <c r="K68" s="185">
        <v>0</v>
      </c>
      <c r="L68" s="185">
        <v>4817</v>
      </c>
      <c r="M68" s="185">
        <v>4817</v>
      </c>
      <c r="N68" s="185">
        <v>0</v>
      </c>
      <c r="O68" s="145">
        <f t="shared" si="46"/>
        <v>70.466711444912576</v>
      </c>
      <c r="P68" s="120">
        <f t="shared" si="47"/>
        <v>72.056476959528069</v>
      </c>
      <c r="Q68" s="120">
        <f t="shared" si="49"/>
        <v>62.00283176728022</v>
      </c>
      <c r="R68" s="186">
        <v>14510</v>
      </c>
      <c r="S68" s="186">
        <v>11558</v>
      </c>
      <c r="T68" s="186">
        <v>2952</v>
      </c>
      <c r="U68" s="203"/>
      <c r="V68" s="213"/>
    </row>
    <row r="69" spans="1:22" ht="39.5" customHeight="1" x14ac:dyDescent="0.3">
      <c r="A69" s="201">
        <v>26</v>
      </c>
      <c r="B69" s="184" t="s">
        <v>136</v>
      </c>
      <c r="C69" s="185">
        <f t="shared" si="45"/>
        <v>66003</v>
      </c>
      <c r="D69" s="185">
        <v>47955</v>
      </c>
      <c r="E69" s="185">
        <v>18048</v>
      </c>
      <c r="F69" s="185">
        <v>42529</v>
      </c>
      <c r="G69" s="185">
        <v>39476</v>
      </c>
      <c r="H69" s="185">
        <v>3053</v>
      </c>
      <c r="I69" s="185">
        <v>34202</v>
      </c>
      <c r="J69" s="185">
        <v>31246</v>
      </c>
      <c r="K69" s="185">
        <v>2956</v>
      </c>
      <c r="L69" s="185">
        <v>8327</v>
      </c>
      <c r="M69" s="185">
        <v>8230</v>
      </c>
      <c r="N69" s="185">
        <v>97</v>
      </c>
      <c r="O69" s="145">
        <f t="shared" si="46"/>
        <v>64.434949926518499</v>
      </c>
      <c r="P69" s="120">
        <f t="shared" si="47"/>
        <v>71.321030132415814</v>
      </c>
      <c r="Q69" s="120">
        <f t="shared" si="49"/>
        <v>46.138076241134755</v>
      </c>
      <c r="R69" s="186">
        <v>23474</v>
      </c>
      <c r="S69" s="186">
        <v>13753</v>
      </c>
      <c r="T69" s="186">
        <v>9721</v>
      </c>
      <c r="U69" s="203"/>
      <c r="V69" s="213"/>
    </row>
    <row r="70" spans="1:22" ht="39.5" customHeight="1" x14ac:dyDescent="0.3">
      <c r="A70" s="201">
        <v>27</v>
      </c>
      <c r="B70" s="184" t="s">
        <v>183</v>
      </c>
      <c r="C70" s="185">
        <f t="shared" si="45"/>
        <v>49704</v>
      </c>
      <c r="D70" s="185">
        <v>36116</v>
      </c>
      <c r="E70" s="185">
        <v>13588</v>
      </c>
      <c r="F70" s="185">
        <v>35110</v>
      </c>
      <c r="G70" s="185">
        <v>35110</v>
      </c>
      <c r="H70" s="185">
        <v>0</v>
      </c>
      <c r="I70" s="185">
        <v>25590</v>
      </c>
      <c r="J70" s="185">
        <v>25590</v>
      </c>
      <c r="K70" s="185">
        <v>0</v>
      </c>
      <c r="L70" s="185">
        <v>9520</v>
      </c>
      <c r="M70" s="185">
        <v>9520</v>
      </c>
      <c r="N70" s="185">
        <v>0</v>
      </c>
      <c r="O70" s="145">
        <f t="shared" si="46"/>
        <v>70.638178013841951</v>
      </c>
      <c r="P70" s="120">
        <f t="shared" si="47"/>
        <v>70.855022704618449</v>
      </c>
      <c r="Q70" s="120">
        <f t="shared" si="49"/>
        <v>70.061819252281424</v>
      </c>
      <c r="R70" s="186">
        <v>14594</v>
      </c>
      <c r="S70" s="186">
        <v>10526</v>
      </c>
      <c r="T70" s="186">
        <v>4068</v>
      </c>
      <c r="U70" s="203"/>
      <c r="V70" s="213"/>
    </row>
    <row r="71" spans="1:22" ht="39.5" customHeight="1" x14ac:dyDescent="0.3">
      <c r="A71" s="201">
        <v>28</v>
      </c>
      <c r="B71" s="184" t="s">
        <v>184</v>
      </c>
      <c r="C71" s="185">
        <f t="shared" si="45"/>
        <v>280443</v>
      </c>
      <c r="D71" s="185">
        <v>219387</v>
      </c>
      <c r="E71" s="185">
        <v>61056</v>
      </c>
      <c r="F71" s="185">
        <v>182575</v>
      </c>
      <c r="G71" s="185">
        <v>159318</v>
      </c>
      <c r="H71" s="185">
        <v>23258</v>
      </c>
      <c r="I71" s="185">
        <v>155357</v>
      </c>
      <c r="J71" s="185">
        <v>134124</v>
      </c>
      <c r="K71" s="185">
        <v>21233</v>
      </c>
      <c r="L71" s="185">
        <v>27218</v>
      </c>
      <c r="M71" s="185">
        <v>25194</v>
      </c>
      <c r="N71" s="185">
        <v>2025</v>
      </c>
      <c r="O71" s="145">
        <f t="shared" si="46"/>
        <v>65.102355915462311</v>
      </c>
      <c r="P71" s="120">
        <f t="shared" si="47"/>
        <v>70.814132104454686</v>
      </c>
      <c r="Q71" s="120">
        <f t="shared" si="49"/>
        <v>44.578747379454924</v>
      </c>
      <c r="R71" s="186">
        <v>97868</v>
      </c>
      <c r="S71" s="186">
        <v>64030</v>
      </c>
      <c r="T71" s="186">
        <v>33838</v>
      </c>
      <c r="U71" s="203"/>
      <c r="V71" s="213"/>
    </row>
    <row r="72" spans="1:22" ht="39.5" customHeight="1" x14ac:dyDescent="0.3">
      <c r="A72" s="201">
        <v>29</v>
      </c>
      <c r="B72" s="184" t="s">
        <v>121</v>
      </c>
      <c r="C72" s="185">
        <f t="shared" si="45"/>
        <v>91946</v>
      </c>
      <c r="D72" s="185">
        <v>90165</v>
      </c>
      <c r="E72" s="185">
        <v>1781</v>
      </c>
      <c r="F72" s="185">
        <v>65544</v>
      </c>
      <c r="G72" s="185">
        <v>65544</v>
      </c>
      <c r="H72" s="185">
        <v>0</v>
      </c>
      <c r="I72" s="185">
        <v>63763</v>
      </c>
      <c r="J72" s="185">
        <v>63763</v>
      </c>
      <c r="K72" s="185">
        <v>0</v>
      </c>
      <c r="L72" s="185">
        <v>1781</v>
      </c>
      <c r="M72" s="185">
        <v>1781</v>
      </c>
      <c r="N72" s="185">
        <v>0</v>
      </c>
      <c r="O72" s="145">
        <f t="shared" si="46"/>
        <v>71.285319644138951</v>
      </c>
      <c r="P72" s="120">
        <f t="shared" si="47"/>
        <v>70.71812787667055</v>
      </c>
      <c r="Q72" s="120">
        <f t="shared" si="49"/>
        <v>100</v>
      </c>
      <c r="R72" s="186">
        <v>26402</v>
      </c>
      <c r="S72" s="186">
        <v>26402</v>
      </c>
      <c r="T72" s="186">
        <v>0</v>
      </c>
      <c r="U72" s="203"/>
      <c r="V72" s="213"/>
    </row>
    <row r="73" spans="1:22" ht="39.5" customHeight="1" x14ac:dyDescent="0.3">
      <c r="A73" s="201">
        <v>30</v>
      </c>
      <c r="B73" s="184" t="s">
        <v>120</v>
      </c>
      <c r="C73" s="185">
        <f t="shared" si="45"/>
        <v>80467</v>
      </c>
      <c r="D73" s="185">
        <v>68513</v>
      </c>
      <c r="E73" s="185">
        <v>11954</v>
      </c>
      <c r="F73" s="185">
        <v>59988</v>
      </c>
      <c r="G73" s="185">
        <v>50693</v>
      </c>
      <c r="H73" s="185">
        <v>9295</v>
      </c>
      <c r="I73" s="185">
        <v>48057</v>
      </c>
      <c r="J73" s="185">
        <v>38762</v>
      </c>
      <c r="K73" s="185">
        <v>9295</v>
      </c>
      <c r="L73" s="185">
        <v>11931</v>
      </c>
      <c r="M73" s="185">
        <v>11931</v>
      </c>
      <c r="N73" s="185">
        <v>0</v>
      </c>
      <c r="O73" s="145">
        <f t="shared" si="46"/>
        <v>74.549815452297224</v>
      </c>
      <c r="P73" s="120">
        <f t="shared" si="47"/>
        <v>70.142892589727495</v>
      </c>
      <c r="Q73" s="120">
        <f t="shared" si="49"/>
        <v>99.807595783838039</v>
      </c>
      <c r="R73" s="186">
        <v>20479</v>
      </c>
      <c r="S73" s="186">
        <v>20456</v>
      </c>
      <c r="T73" s="186">
        <v>23</v>
      </c>
      <c r="U73" s="203"/>
      <c r="V73" s="213"/>
    </row>
    <row r="74" spans="1:22" ht="39.5" customHeight="1" x14ac:dyDescent="0.3">
      <c r="A74" s="201">
        <v>31</v>
      </c>
      <c r="B74" s="184" t="s">
        <v>170</v>
      </c>
      <c r="C74" s="185">
        <f t="shared" si="45"/>
        <v>56618</v>
      </c>
      <c r="D74" s="185">
        <v>43331</v>
      </c>
      <c r="E74" s="185">
        <v>13287</v>
      </c>
      <c r="F74" s="185">
        <v>41475</v>
      </c>
      <c r="G74" s="185">
        <v>41176</v>
      </c>
      <c r="H74" s="185">
        <v>299</v>
      </c>
      <c r="I74" s="185">
        <v>29884</v>
      </c>
      <c r="J74" s="185">
        <v>29630</v>
      </c>
      <c r="K74" s="185">
        <v>254</v>
      </c>
      <c r="L74" s="185">
        <v>11591</v>
      </c>
      <c r="M74" s="185">
        <v>11546</v>
      </c>
      <c r="N74" s="185">
        <v>45</v>
      </c>
      <c r="O74" s="145">
        <f t="shared" si="46"/>
        <v>73.254088805680169</v>
      </c>
      <c r="P74" s="120">
        <f t="shared" si="47"/>
        <v>68.966790519489507</v>
      </c>
      <c r="Q74" s="120">
        <f t="shared" si="49"/>
        <v>87.235643862421924</v>
      </c>
      <c r="R74" s="186">
        <v>15143</v>
      </c>
      <c r="S74" s="186">
        <v>13447</v>
      </c>
      <c r="T74" s="186">
        <v>1696</v>
      </c>
      <c r="U74" s="203"/>
      <c r="V74" s="213"/>
    </row>
    <row r="75" spans="1:22" ht="39.5" customHeight="1" x14ac:dyDescent="0.3">
      <c r="A75" s="201">
        <v>32</v>
      </c>
      <c r="B75" s="184" t="s">
        <v>135</v>
      </c>
      <c r="C75" s="185">
        <f t="shared" si="45"/>
        <v>125559</v>
      </c>
      <c r="D75" s="185">
        <v>94703</v>
      </c>
      <c r="E75" s="185">
        <v>30856</v>
      </c>
      <c r="F75" s="185">
        <v>84674</v>
      </c>
      <c r="G75" s="185">
        <v>58248</v>
      </c>
      <c r="H75" s="185">
        <v>26425</v>
      </c>
      <c r="I75" s="185">
        <v>64998</v>
      </c>
      <c r="J75" s="185">
        <v>46445</v>
      </c>
      <c r="K75" s="185">
        <v>18553</v>
      </c>
      <c r="L75" s="185">
        <v>19676</v>
      </c>
      <c r="M75" s="185">
        <v>11803</v>
      </c>
      <c r="N75" s="185">
        <v>7872</v>
      </c>
      <c r="O75" s="145">
        <f t="shared" si="46"/>
        <v>67.437618967975212</v>
      </c>
      <c r="P75" s="120">
        <f t="shared" si="47"/>
        <v>68.633517417610847</v>
      </c>
      <c r="Q75" s="120">
        <f t="shared" si="49"/>
        <v>63.767176562094896</v>
      </c>
      <c r="R75" s="186">
        <v>40885</v>
      </c>
      <c r="S75" s="186">
        <v>29705</v>
      </c>
      <c r="T75" s="186">
        <v>11180</v>
      </c>
      <c r="U75" s="203"/>
      <c r="V75" s="213"/>
    </row>
    <row r="76" spans="1:22" ht="39.5" customHeight="1" x14ac:dyDescent="0.3">
      <c r="A76" s="201">
        <v>33</v>
      </c>
      <c r="B76" s="184" t="s">
        <v>148</v>
      </c>
      <c r="C76" s="185">
        <f t="shared" ref="C76:C107" si="50">D76+E76</f>
        <v>129507</v>
      </c>
      <c r="D76" s="185">
        <v>108080</v>
      </c>
      <c r="E76" s="185">
        <v>21427</v>
      </c>
      <c r="F76" s="185">
        <v>84545</v>
      </c>
      <c r="G76" s="185">
        <v>56612</v>
      </c>
      <c r="H76" s="185">
        <v>27933</v>
      </c>
      <c r="I76" s="185">
        <v>73637</v>
      </c>
      <c r="J76" s="185">
        <v>46508</v>
      </c>
      <c r="K76" s="185">
        <v>27129</v>
      </c>
      <c r="L76" s="185">
        <v>10908</v>
      </c>
      <c r="M76" s="185">
        <v>10104</v>
      </c>
      <c r="N76" s="185">
        <v>804</v>
      </c>
      <c r="O76" s="145">
        <f t="shared" ref="O76:O107" si="51">+F76/C76*100</f>
        <v>65.282185518929481</v>
      </c>
      <c r="P76" s="120">
        <f t="shared" ref="P76:P107" si="52">+I76/D76*100</f>
        <v>68.131939304219102</v>
      </c>
      <c r="Q76" s="120">
        <f t="shared" si="49"/>
        <v>50.907733233770479</v>
      </c>
      <c r="R76" s="186">
        <v>44962</v>
      </c>
      <c r="S76" s="186">
        <v>34443</v>
      </c>
      <c r="T76" s="186">
        <v>10519</v>
      </c>
      <c r="U76" s="203"/>
      <c r="V76" s="213"/>
    </row>
    <row r="77" spans="1:22" ht="39.5" customHeight="1" x14ac:dyDescent="0.3">
      <c r="A77" s="201">
        <v>34</v>
      </c>
      <c r="B77" s="184" t="s">
        <v>125</v>
      </c>
      <c r="C77" s="185">
        <f t="shared" si="50"/>
        <v>217392</v>
      </c>
      <c r="D77" s="185">
        <v>217392</v>
      </c>
      <c r="E77" s="185">
        <v>0</v>
      </c>
      <c r="F77" s="185">
        <v>147539</v>
      </c>
      <c r="G77" s="185">
        <v>47225</v>
      </c>
      <c r="H77" s="185">
        <v>100313</v>
      </c>
      <c r="I77" s="185">
        <v>147539</v>
      </c>
      <c r="J77" s="185">
        <v>47225</v>
      </c>
      <c r="K77" s="185">
        <v>100313</v>
      </c>
      <c r="L77" s="185">
        <v>0</v>
      </c>
      <c r="M77" s="185">
        <v>0</v>
      </c>
      <c r="N77" s="185">
        <v>0</v>
      </c>
      <c r="O77" s="145">
        <f t="shared" si="51"/>
        <v>67.867722823286968</v>
      </c>
      <c r="P77" s="120">
        <f t="shared" si="52"/>
        <v>67.867722823286968</v>
      </c>
      <c r="Q77" s="202" t="s">
        <v>90</v>
      </c>
      <c r="R77" s="186">
        <v>69853</v>
      </c>
      <c r="S77" s="186">
        <v>69853</v>
      </c>
      <c r="T77" s="186">
        <v>0</v>
      </c>
      <c r="U77" s="203"/>
      <c r="V77" s="213"/>
    </row>
    <row r="78" spans="1:22" ht="39.5" customHeight="1" x14ac:dyDescent="0.3">
      <c r="A78" s="201">
        <v>35</v>
      </c>
      <c r="B78" s="184" t="s">
        <v>129</v>
      </c>
      <c r="C78" s="185">
        <f t="shared" si="50"/>
        <v>177021</v>
      </c>
      <c r="D78" s="185">
        <v>114134</v>
      </c>
      <c r="E78" s="185">
        <v>62887</v>
      </c>
      <c r="F78" s="185">
        <v>96587</v>
      </c>
      <c r="G78" s="185">
        <v>95389</v>
      </c>
      <c r="H78" s="185">
        <v>1199</v>
      </c>
      <c r="I78" s="185">
        <v>77225</v>
      </c>
      <c r="J78" s="185">
        <v>76572</v>
      </c>
      <c r="K78" s="185">
        <v>654</v>
      </c>
      <c r="L78" s="185">
        <v>19362</v>
      </c>
      <c r="M78" s="185">
        <v>18817</v>
      </c>
      <c r="N78" s="185">
        <v>545</v>
      </c>
      <c r="O78" s="145">
        <f t="shared" si="51"/>
        <v>54.562453042294415</v>
      </c>
      <c r="P78" s="120">
        <f t="shared" si="52"/>
        <v>67.661695901308988</v>
      </c>
      <c r="Q78" s="120">
        <f t="shared" ref="Q78:Q109" si="53">+L78/E78*100</f>
        <v>30.78855725348641</v>
      </c>
      <c r="R78" s="186">
        <v>80434</v>
      </c>
      <c r="S78" s="186">
        <v>36909</v>
      </c>
      <c r="T78" s="186">
        <v>43525</v>
      </c>
      <c r="U78" s="203"/>
      <c r="V78" s="213"/>
    </row>
    <row r="79" spans="1:22" ht="39.5" customHeight="1" x14ac:dyDescent="0.3">
      <c r="A79" s="201">
        <v>36</v>
      </c>
      <c r="B79" s="184" t="s">
        <v>146</v>
      </c>
      <c r="C79" s="185">
        <f t="shared" si="50"/>
        <v>48098</v>
      </c>
      <c r="D79" s="185">
        <v>41767</v>
      </c>
      <c r="E79" s="185">
        <v>6331</v>
      </c>
      <c r="F79" s="185">
        <v>32375</v>
      </c>
      <c r="G79" s="185">
        <v>32375</v>
      </c>
      <c r="H79" s="185">
        <v>0</v>
      </c>
      <c r="I79" s="185">
        <v>28164</v>
      </c>
      <c r="J79" s="185">
        <v>28164</v>
      </c>
      <c r="K79" s="185">
        <v>0</v>
      </c>
      <c r="L79" s="185">
        <v>4211</v>
      </c>
      <c r="M79" s="185">
        <v>4211</v>
      </c>
      <c r="N79" s="185">
        <v>0</v>
      </c>
      <c r="O79" s="145">
        <f t="shared" si="51"/>
        <v>67.310491080710221</v>
      </c>
      <c r="P79" s="120">
        <f t="shared" si="52"/>
        <v>67.431225608734167</v>
      </c>
      <c r="Q79" s="120">
        <f t="shared" si="53"/>
        <v>66.51397883430738</v>
      </c>
      <c r="R79" s="186">
        <v>15723</v>
      </c>
      <c r="S79" s="186">
        <v>13603</v>
      </c>
      <c r="T79" s="186">
        <v>2120</v>
      </c>
      <c r="U79" s="203"/>
      <c r="V79" s="213"/>
    </row>
    <row r="80" spans="1:22" ht="39.5" customHeight="1" x14ac:dyDescent="0.3">
      <c r="A80" s="201">
        <v>37</v>
      </c>
      <c r="B80" s="184" t="s">
        <v>158</v>
      </c>
      <c r="C80" s="185">
        <f t="shared" si="50"/>
        <v>246029</v>
      </c>
      <c r="D80" s="185">
        <v>242204</v>
      </c>
      <c r="E80" s="185">
        <v>3825</v>
      </c>
      <c r="F80" s="185">
        <v>164479</v>
      </c>
      <c r="G80" s="185">
        <v>124429</v>
      </c>
      <c r="H80" s="185">
        <v>40050</v>
      </c>
      <c r="I80" s="185">
        <v>161716</v>
      </c>
      <c r="J80" s="185">
        <v>121666</v>
      </c>
      <c r="K80" s="185">
        <v>40050</v>
      </c>
      <c r="L80" s="185">
        <v>2763</v>
      </c>
      <c r="M80" s="185">
        <v>2763</v>
      </c>
      <c r="N80" s="185">
        <v>0</v>
      </c>
      <c r="O80" s="145">
        <f t="shared" si="51"/>
        <v>66.85350101004353</v>
      </c>
      <c r="P80" s="120">
        <f t="shared" si="52"/>
        <v>66.768509190599659</v>
      </c>
      <c r="Q80" s="120">
        <f t="shared" si="53"/>
        <v>72.235294117647058</v>
      </c>
      <c r="R80" s="186">
        <v>81550</v>
      </c>
      <c r="S80" s="186">
        <v>80488</v>
      </c>
      <c r="T80" s="186">
        <v>1062</v>
      </c>
      <c r="U80" s="203"/>
      <c r="V80" s="213"/>
    </row>
    <row r="81" spans="1:22" ht="39.5" customHeight="1" x14ac:dyDescent="0.3">
      <c r="A81" s="201">
        <v>38</v>
      </c>
      <c r="B81" s="184" t="s">
        <v>159</v>
      </c>
      <c r="C81" s="185">
        <f t="shared" si="50"/>
        <v>44561</v>
      </c>
      <c r="D81" s="185">
        <v>41940</v>
      </c>
      <c r="E81" s="185">
        <v>2621</v>
      </c>
      <c r="F81" s="185">
        <v>28480</v>
      </c>
      <c r="G81" s="185">
        <v>28480</v>
      </c>
      <c r="H81" s="185">
        <v>0</v>
      </c>
      <c r="I81" s="185">
        <v>27948</v>
      </c>
      <c r="J81" s="185">
        <v>27948</v>
      </c>
      <c r="K81" s="185">
        <v>0</v>
      </c>
      <c r="L81" s="185">
        <v>532</v>
      </c>
      <c r="M81" s="185">
        <v>532</v>
      </c>
      <c r="N81" s="185">
        <v>0</v>
      </c>
      <c r="O81" s="145">
        <f t="shared" si="51"/>
        <v>63.912389757860012</v>
      </c>
      <c r="P81" s="120">
        <f t="shared" si="52"/>
        <v>66.638054363376256</v>
      </c>
      <c r="Q81" s="120">
        <f t="shared" si="53"/>
        <v>20.297596337275849</v>
      </c>
      <c r="R81" s="186">
        <v>16081</v>
      </c>
      <c r="S81" s="186">
        <v>13992</v>
      </c>
      <c r="T81" s="186">
        <v>2089</v>
      </c>
      <c r="U81" s="203"/>
      <c r="V81" s="213"/>
    </row>
    <row r="82" spans="1:22" ht="39.5" customHeight="1" x14ac:dyDescent="0.3">
      <c r="A82" s="201">
        <v>39</v>
      </c>
      <c r="B82" s="184" t="s">
        <v>173</v>
      </c>
      <c r="C82" s="185">
        <f t="shared" si="50"/>
        <v>96016</v>
      </c>
      <c r="D82" s="185">
        <v>47311</v>
      </c>
      <c r="E82" s="185">
        <v>48705</v>
      </c>
      <c r="F82" s="185">
        <v>49161</v>
      </c>
      <c r="G82" s="185">
        <v>48929</v>
      </c>
      <c r="H82" s="185">
        <v>233</v>
      </c>
      <c r="I82" s="185">
        <v>31276</v>
      </c>
      <c r="J82" s="185">
        <v>31276</v>
      </c>
      <c r="K82" s="185">
        <v>0</v>
      </c>
      <c r="L82" s="185">
        <v>17885</v>
      </c>
      <c r="M82" s="185">
        <v>17653</v>
      </c>
      <c r="N82" s="185">
        <v>233</v>
      </c>
      <c r="O82" s="145">
        <f t="shared" si="51"/>
        <v>51.200841526412269</v>
      </c>
      <c r="P82" s="120">
        <f t="shared" si="52"/>
        <v>66.107247785927157</v>
      </c>
      <c r="Q82" s="120">
        <f t="shared" si="53"/>
        <v>36.721075864900932</v>
      </c>
      <c r="R82" s="186">
        <v>46855</v>
      </c>
      <c r="S82" s="186">
        <v>16035</v>
      </c>
      <c r="T82" s="186">
        <v>30820</v>
      </c>
      <c r="U82" s="203"/>
      <c r="V82" s="213"/>
    </row>
    <row r="83" spans="1:22" ht="39.5" customHeight="1" x14ac:dyDescent="0.3">
      <c r="A83" s="201">
        <v>40</v>
      </c>
      <c r="B83" s="184" t="s">
        <v>185</v>
      </c>
      <c r="C83" s="185">
        <f t="shared" si="50"/>
        <v>89689</v>
      </c>
      <c r="D83" s="185">
        <v>66425</v>
      </c>
      <c r="E83" s="185">
        <v>23264</v>
      </c>
      <c r="F83" s="185">
        <v>56571</v>
      </c>
      <c r="G83" s="185">
        <v>55990</v>
      </c>
      <c r="H83" s="185">
        <v>581</v>
      </c>
      <c r="I83" s="185">
        <v>43471</v>
      </c>
      <c r="J83" s="185">
        <v>43116</v>
      </c>
      <c r="K83" s="185">
        <v>355</v>
      </c>
      <c r="L83" s="185">
        <v>13100</v>
      </c>
      <c r="M83" s="185">
        <v>12874</v>
      </c>
      <c r="N83" s="185">
        <v>226</v>
      </c>
      <c r="O83" s="145">
        <f t="shared" si="51"/>
        <v>63.074624535896263</v>
      </c>
      <c r="P83" s="120">
        <f t="shared" si="52"/>
        <v>65.443733534060968</v>
      </c>
      <c r="Q83" s="120">
        <f t="shared" si="53"/>
        <v>56.310178817056396</v>
      </c>
      <c r="R83" s="186">
        <v>33118</v>
      </c>
      <c r="S83" s="186">
        <v>22954</v>
      </c>
      <c r="T83" s="186">
        <v>10164</v>
      </c>
      <c r="U83" s="203"/>
      <c r="V83" s="213"/>
    </row>
    <row r="84" spans="1:22" ht="39.5" customHeight="1" x14ac:dyDescent="0.3">
      <c r="A84" s="201">
        <v>41</v>
      </c>
      <c r="B84" s="184" t="s">
        <v>210</v>
      </c>
      <c r="C84" s="185">
        <f t="shared" si="50"/>
        <v>105076</v>
      </c>
      <c r="D84" s="185">
        <v>78841</v>
      </c>
      <c r="E84" s="185">
        <v>26235</v>
      </c>
      <c r="F84" s="185">
        <v>61141</v>
      </c>
      <c r="G84" s="185">
        <v>61141</v>
      </c>
      <c r="H84" s="185">
        <v>0</v>
      </c>
      <c r="I84" s="185">
        <v>51549</v>
      </c>
      <c r="J84" s="185">
        <v>51549</v>
      </c>
      <c r="K84" s="185">
        <v>0</v>
      </c>
      <c r="L84" s="185">
        <v>9592</v>
      </c>
      <c r="M84" s="185">
        <v>9592</v>
      </c>
      <c r="N84" s="185">
        <v>0</v>
      </c>
      <c r="O84" s="145">
        <f t="shared" si="51"/>
        <v>58.187407210019416</v>
      </c>
      <c r="P84" s="120">
        <f t="shared" si="52"/>
        <v>65.383493360053777</v>
      </c>
      <c r="Q84" s="120">
        <f t="shared" si="53"/>
        <v>36.561844863731658</v>
      </c>
      <c r="R84" s="186">
        <v>43935</v>
      </c>
      <c r="S84" s="186">
        <v>27292</v>
      </c>
      <c r="T84" s="186">
        <v>16643</v>
      </c>
      <c r="U84" s="203"/>
      <c r="V84" s="213"/>
    </row>
    <row r="85" spans="1:22" ht="39.5" customHeight="1" x14ac:dyDescent="0.3">
      <c r="A85" s="201">
        <v>42</v>
      </c>
      <c r="B85" s="184" t="s">
        <v>163</v>
      </c>
      <c r="C85" s="185">
        <f t="shared" si="50"/>
        <v>168922</v>
      </c>
      <c r="D85" s="185">
        <v>168191</v>
      </c>
      <c r="E85" s="185">
        <v>731</v>
      </c>
      <c r="F85" s="185">
        <v>110072</v>
      </c>
      <c r="G85" s="185">
        <v>93914</v>
      </c>
      <c r="H85" s="185">
        <v>16157</v>
      </c>
      <c r="I85" s="185">
        <v>109520</v>
      </c>
      <c r="J85" s="185">
        <v>93362</v>
      </c>
      <c r="K85" s="185">
        <v>16157</v>
      </c>
      <c r="L85" s="185">
        <v>552</v>
      </c>
      <c r="M85" s="185">
        <v>552</v>
      </c>
      <c r="N85" s="185">
        <v>0</v>
      </c>
      <c r="O85" s="145">
        <f t="shared" si="51"/>
        <v>65.161435455417291</v>
      </c>
      <c r="P85" s="120">
        <f t="shared" si="52"/>
        <v>65.116444994084105</v>
      </c>
      <c r="Q85" s="120">
        <f t="shared" si="53"/>
        <v>75.512995896032834</v>
      </c>
      <c r="R85" s="186">
        <v>58850</v>
      </c>
      <c r="S85" s="186">
        <v>58671</v>
      </c>
      <c r="T85" s="186">
        <v>179</v>
      </c>
      <c r="U85" s="203"/>
      <c r="V85" s="213"/>
    </row>
    <row r="86" spans="1:22" ht="39.5" customHeight="1" x14ac:dyDescent="0.3">
      <c r="A86" s="201">
        <v>43</v>
      </c>
      <c r="B86" s="184" t="s">
        <v>131</v>
      </c>
      <c r="C86" s="185">
        <f t="shared" si="50"/>
        <v>103158</v>
      </c>
      <c r="D86" s="185">
        <v>90112</v>
      </c>
      <c r="E86" s="185">
        <v>13046</v>
      </c>
      <c r="F86" s="185">
        <v>63021</v>
      </c>
      <c r="G86" s="185">
        <v>60425</v>
      </c>
      <c r="H86" s="185">
        <v>2596</v>
      </c>
      <c r="I86" s="185">
        <v>58145</v>
      </c>
      <c r="J86" s="185">
        <v>56353</v>
      </c>
      <c r="K86" s="185">
        <v>1792</v>
      </c>
      <c r="L86" s="185">
        <v>4876</v>
      </c>
      <c r="M86" s="185">
        <v>4072</v>
      </c>
      <c r="N86" s="185">
        <v>804</v>
      </c>
      <c r="O86" s="145">
        <f t="shared" si="51"/>
        <v>61.091723375792469</v>
      </c>
      <c r="P86" s="120">
        <f t="shared" si="52"/>
        <v>64.52525745738636</v>
      </c>
      <c r="Q86" s="120">
        <f t="shared" si="53"/>
        <v>37.375440748122031</v>
      </c>
      <c r="R86" s="186">
        <v>40137</v>
      </c>
      <c r="S86" s="186">
        <v>31967</v>
      </c>
      <c r="T86" s="186">
        <v>8170</v>
      </c>
      <c r="U86" s="203"/>
      <c r="V86" s="213"/>
    </row>
    <row r="87" spans="1:22" ht="39.5" customHeight="1" x14ac:dyDescent="0.3">
      <c r="A87" s="201">
        <v>44</v>
      </c>
      <c r="B87" s="184" t="s">
        <v>204</v>
      </c>
      <c r="C87" s="185">
        <f t="shared" si="50"/>
        <v>58592</v>
      </c>
      <c r="D87" s="185">
        <v>35709</v>
      </c>
      <c r="E87" s="185">
        <v>22883</v>
      </c>
      <c r="F87" s="185">
        <v>34909</v>
      </c>
      <c r="G87" s="185">
        <v>33590</v>
      </c>
      <c r="H87" s="185">
        <v>1319</v>
      </c>
      <c r="I87" s="185">
        <v>22834</v>
      </c>
      <c r="J87" s="185">
        <v>22834</v>
      </c>
      <c r="K87" s="185">
        <v>0</v>
      </c>
      <c r="L87" s="185">
        <v>12075</v>
      </c>
      <c r="M87" s="185">
        <v>10756</v>
      </c>
      <c r="N87" s="185">
        <v>1319</v>
      </c>
      <c r="O87" s="145">
        <f t="shared" si="51"/>
        <v>59.579806116876021</v>
      </c>
      <c r="P87" s="120">
        <f t="shared" si="52"/>
        <v>63.944663810243917</v>
      </c>
      <c r="Q87" s="120">
        <f t="shared" si="53"/>
        <v>52.768430712756199</v>
      </c>
      <c r="R87" s="186">
        <v>23683</v>
      </c>
      <c r="S87" s="186">
        <v>12875</v>
      </c>
      <c r="T87" s="186">
        <v>10808</v>
      </c>
      <c r="U87" s="203"/>
      <c r="V87" s="213"/>
    </row>
    <row r="88" spans="1:22" ht="39.5" customHeight="1" x14ac:dyDescent="0.3">
      <c r="A88" s="201">
        <v>45</v>
      </c>
      <c r="B88" s="184" t="s">
        <v>205</v>
      </c>
      <c r="C88" s="185">
        <f t="shared" si="50"/>
        <v>75370</v>
      </c>
      <c r="D88" s="185">
        <v>35172</v>
      </c>
      <c r="E88" s="185">
        <v>40198</v>
      </c>
      <c r="F88" s="185">
        <v>47717</v>
      </c>
      <c r="G88" s="185">
        <v>41812</v>
      </c>
      <c r="H88" s="185">
        <v>5905</v>
      </c>
      <c r="I88" s="185">
        <v>22120</v>
      </c>
      <c r="J88" s="185">
        <v>22120</v>
      </c>
      <c r="K88" s="185">
        <v>0</v>
      </c>
      <c r="L88" s="185">
        <v>25597</v>
      </c>
      <c r="M88" s="185">
        <v>19692</v>
      </c>
      <c r="N88" s="185">
        <v>5905</v>
      </c>
      <c r="O88" s="145">
        <f t="shared" si="51"/>
        <v>63.310335677325192</v>
      </c>
      <c r="P88" s="120">
        <f t="shared" si="52"/>
        <v>62.890935971795749</v>
      </c>
      <c r="Q88" s="120">
        <f t="shared" si="53"/>
        <v>63.677297377979002</v>
      </c>
      <c r="R88" s="186">
        <v>27653</v>
      </c>
      <c r="S88" s="186">
        <v>13052</v>
      </c>
      <c r="T88" s="186">
        <v>14601</v>
      </c>
      <c r="U88" s="203"/>
      <c r="V88" s="213"/>
    </row>
    <row r="89" spans="1:22" ht="39.5" customHeight="1" x14ac:dyDescent="0.3">
      <c r="A89" s="201">
        <v>46</v>
      </c>
      <c r="B89" s="184" t="s">
        <v>195</v>
      </c>
      <c r="C89" s="185">
        <f t="shared" si="50"/>
        <v>58710</v>
      </c>
      <c r="D89" s="185">
        <v>41182</v>
      </c>
      <c r="E89" s="185">
        <v>17528</v>
      </c>
      <c r="F89" s="185">
        <v>35858</v>
      </c>
      <c r="G89" s="185">
        <v>35192</v>
      </c>
      <c r="H89" s="185">
        <v>667</v>
      </c>
      <c r="I89" s="185">
        <v>25464</v>
      </c>
      <c r="J89" s="185">
        <v>25464</v>
      </c>
      <c r="K89" s="185">
        <v>0</v>
      </c>
      <c r="L89" s="185">
        <v>10394</v>
      </c>
      <c r="M89" s="185">
        <v>9728</v>
      </c>
      <c r="N89" s="185">
        <v>667</v>
      </c>
      <c r="O89" s="145">
        <f t="shared" si="51"/>
        <v>61.076477601771415</v>
      </c>
      <c r="P89" s="120">
        <f t="shared" si="52"/>
        <v>61.832839590112187</v>
      </c>
      <c r="Q89" s="120">
        <f t="shared" si="53"/>
        <v>59.29940666362392</v>
      </c>
      <c r="R89" s="186">
        <v>22852</v>
      </c>
      <c r="S89" s="186">
        <v>15718</v>
      </c>
      <c r="T89" s="186">
        <v>7134</v>
      </c>
      <c r="U89" s="203"/>
      <c r="V89" s="213"/>
    </row>
    <row r="90" spans="1:22" ht="39.5" customHeight="1" x14ac:dyDescent="0.3">
      <c r="A90" s="201">
        <v>47</v>
      </c>
      <c r="B90" s="184" t="s">
        <v>137</v>
      </c>
      <c r="C90" s="185">
        <f t="shared" si="50"/>
        <v>111679</v>
      </c>
      <c r="D90" s="185">
        <v>92296</v>
      </c>
      <c r="E90" s="185">
        <v>19383</v>
      </c>
      <c r="F90" s="185">
        <v>59263</v>
      </c>
      <c r="G90" s="185">
        <v>36039</v>
      </c>
      <c r="H90" s="185">
        <v>23224</v>
      </c>
      <c r="I90" s="185">
        <v>57016</v>
      </c>
      <c r="J90" s="185">
        <v>33842</v>
      </c>
      <c r="K90" s="185">
        <v>23174</v>
      </c>
      <c r="L90" s="185">
        <v>2247</v>
      </c>
      <c r="M90" s="185">
        <v>2197</v>
      </c>
      <c r="N90" s="185">
        <v>50</v>
      </c>
      <c r="O90" s="145">
        <f t="shared" si="51"/>
        <v>53.065482319863179</v>
      </c>
      <c r="P90" s="120">
        <f t="shared" si="52"/>
        <v>61.775158186703649</v>
      </c>
      <c r="Q90" s="120">
        <f t="shared" si="53"/>
        <v>11.592632719393283</v>
      </c>
      <c r="R90" s="186">
        <v>52416</v>
      </c>
      <c r="S90" s="186">
        <v>35280</v>
      </c>
      <c r="T90" s="186">
        <v>17136</v>
      </c>
      <c r="U90" s="203"/>
      <c r="V90" s="213"/>
    </row>
    <row r="91" spans="1:22" ht="39.5" customHeight="1" x14ac:dyDescent="0.3">
      <c r="A91" s="201">
        <v>48</v>
      </c>
      <c r="B91" s="184" t="s">
        <v>209</v>
      </c>
      <c r="C91" s="185">
        <f t="shared" si="50"/>
        <v>116806</v>
      </c>
      <c r="D91" s="185">
        <v>111413</v>
      </c>
      <c r="E91" s="185">
        <v>5393</v>
      </c>
      <c r="F91" s="185">
        <v>71985</v>
      </c>
      <c r="G91" s="185">
        <v>71985</v>
      </c>
      <c r="H91" s="185">
        <v>0</v>
      </c>
      <c r="I91" s="185">
        <v>67839</v>
      </c>
      <c r="J91" s="185">
        <v>67839</v>
      </c>
      <c r="K91" s="185">
        <v>0</v>
      </c>
      <c r="L91" s="185">
        <v>4146</v>
      </c>
      <c r="M91" s="185">
        <v>4146</v>
      </c>
      <c r="N91" s="185">
        <v>0</v>
      </c>
      <c r="O91" s="145">
        <f t="shared" si="51"/>
        <v>61.627827337636766</v>
      </c>
      <c r="P91" s="120">
        <f t="shared" si="52"/>
        <v>60.889662786209861</v>
      </c>
      <c r="Q91" s="120">
        <f t="shared" si="53"/>
        <v>76.877433710365281</v>
      </c>
      <c r="R91" s="186">
        <v>44821</v>
      </c>
      <c r="S91" s="186">
        <v>43574</v>
      </c>
      <c r="T91" s="186">
        <v>1247</v>
      </c>
      <c r="U91" s="203"/>
      <c r="V91" s="213"/>
    </row>
    <row r="92" spans="1:22" ht="39.5" customHeight="1" x14ac:dyDescent="0.3">
      <c r="A92" s="201">
        <v>49</v>
      </c>
      <c r="B92" s="184" t="s">
        <v>206</v>
      </c>
      <c r="C92" s="185">
        <f t="shared" si="50"/>
        <v>79650</v>
      </c>
      <c r="D92" s="185">
        <v>30870</v>
      </c>
      <c r="E92" s="185">
        <v>48780</v>
      </c>
      <c r="F92" s="185">
        <v>33280</v>
      </c>
      <c r="G92" s="185">
        <v>33270</v>
      </c>
      <c r="H92" s="185">
        <v>10</v>
      </c>
      <c r="I92" s="185">
        <v>18681</v>
      </c>
      <c r="J92" s="185">
        <v>18681</v>
      </c>
      <c r="K92" s="185">
        <v>0</v>
      </c>
      <c r="L92" s="185">
        <v>14599</v>
      </c>
      <c r="M92" s="185">
        <v>14589</v>
      </c>
      <c r="N92" s="185">
        <v>10</v>
      </c>
      <c r="O92" s="145">
        <f t="shared" si="51"/>
        <v>41.782799748901446</v>
      </c>
      <c r="P92" s="120">
        <f t="shared" si="52"/>
        <v>60.515063168124392</v>
      </c>
      <c r="Q92" s="120">
        <f t="shared" si="53"/>
        <v>29.928249282492825</v>
      </c>
      <c r="R92" s="186">
        <v>46370</v>
      </c>
      <c r="S92" s="186">
        <v>12189</v>
      </c>
      <c r="T92" s="186">
        <v>34181</v>
      </c>
      <c r="U92" s="203"/>
      <c r="V92" s="213"/>
    </row>
    <row r="93" spans="1:22" ht="39.5" customHeight="1" x14ac:dyDescent="0.3">
      <c r="A93" s="201">
        <v>50</v>
      </c>
      <c r="B93" s="184" t="s">
        <v>169</v>
      </c>
      <c r="C93" s="185">
        <f t="shared" si="50"/>
        <v>81942</v>
      </c>
      <c r="D93" s="185">
        <v>59055</v>
      </c>
      <c r="E93" s="185">
        <v>22887</v>
      </c>
      <c r="F93" s="185">
        <v>40966</v>
      </c>
      <c r="G93" s="185">
        <v>40815</v>
      </c>
      <c r="H93" s="185">
        <v>151</v>
      </c>
      <c r="I93" s="185">
        <v>35547</v>
      </c>
      <c r="J93" s="185">
        <v>35416</v>
      </c>
      <c r="K93" s="185">
        <v>131</v>
      </c>
      <c r="L93" s="185">
        <v>5419</v>
      </c>
      <c r="M93" s="185">
        <v>5399</v>
      </c>
      <c r="N93" s="185">
        <v>20</v>
      </c>
      <c r="O93" s="145">
        <f t="shared" si="51"/>
        <v>49.99389812306265</v>
      </c>
      <c r="P93" s="120">
        <f t="shared" si="52"/>
        <v>60.193040386080774</v>
      </c>
      <c r="Q93" s="120">
        <f t="shared" si="53"/>
        <v>23.677196661860446</v>
      </c>
      <c r="R93" s="186">
        <v>40976</v>
      </c>
      <c r="S93" s="186">
        <v>23508</v>
      </c>
      <c r="T93" s="186">
        <v>17468</v>
      </c>
      <c r="U93" s="203"/>
      <c r="V93" s="213"/>
    </row>
    <row r="94" spans="1:22" ht="39.5" customHeight="1" x14ac:dyDescent="0.3">
      <c r="A94" s="201">
        <v>51</v>
      </c>
      <c r="B94" s="184" t="s">
        <v>197</v>
      </c>
      <c r="C94" s="185">
        <f t="shared" si="50"/>
        <v>188739</v>
      </c>
      <c r="D94" s="185">
        <v>125145</v>
      </c>
      <c r="E94" s="185">
        <v>63594</v>
      </c>
      <c r="F94" s="185">
        <v>115698</v>
      </c>
      <c r="G94" s="185">
        <v>97476</v>
      </c>
      <c r="H94" s="185">
        <v>18222</v>
      </c>
      <c r="I94" s="185">
        <v>74792</v>
      </c>
      <c r="J94" s="185">
        <v>65260</v>
      </c>
      <c r="K94" s="185">
        <v>9532</v>
      </c>
      <c r="L94" s="185">
        <v>40906</v>
      </c>
      <c r="M94" s="185">
        <v>32216</v>
      </c>
      <c r="N94" s="185">
        <v>8690</v>
      </c>
      <c r="O94" s="145">
        <f t="shared" si="51"/>
        <v>61.300526123376727</v>
      </c>
      <c r="P94" s="120">
        <f t="shared" si="52"/>
        <v>59.764273442806349</v>
      </c>
      <c r="Q94" s="120">
        <f t="shared" si="53"/>
        <v>64.323678334434064</v>
      </c>
      <c r="R94" s="186">
        <v>73041</v>
      </c>
      <c r="S94" s="186">
        <v>50353</v>
      </c>
      <c r="T94" s="186">
        <v>22688</v>
      </c>
      <c r="U94" s="203"/>
      <c r="V94" s="213"/>
    </row>
    <row r="95" spans="1:22" ht="39.5" customHeight="1" x14ac:dyDescent="0.3">
      <c r="A95" s="201">
        <v>52</v>
      </c>
      <c r="B95" s="184" t="s">
        <v>144</v>
      </c>
      <c r="C95" s="185">
        <f t="shared" si="50"/>
        <v>67254</v>
      </c>
      <c r="D95" s="185">
        <v>56459</v>
      </c>
      <c r="E95" s="185">
        <v>10795</v>
      </c>
      <c r="F95" s="185">
        <v>38725</v>
      </c>
      <c r="G95" s="185">
        <v>37592</v>
      </c>
      <c r="H95" s="185">
        <v>1133</v>
      </c>
      <c r="I95" s="185">
        <v>33442</v>
      </c>
      <c r="J95" s="185">
        <v>32309</v>
      </c>
      <c r="K95" s="185">
        <v>1133</v>
      </c>
      <c r="L95" s="185">
        <v>5283</v>
      </c>
      <c r="M95" s="185">
        <v>5283</v>
      </c>
      <c r="N95" s="185">
        <v>0</v>
      </c>
      <c r="O95" s="145">
        <f t="shared" si="51"/>
        <v>57.580218276979814</v>
      </c>
      <c r="P95" s="120">
        <f t="shared" si="52"/>
        <v>59.232363307887134</v>
      </c>
      <c r="Q95" s="120">
        <f t="shared" si="53"/>
        <v>48.939323761000466</v>
      </c>
      <c r="R95" s="186">
        <v>28529</v>
      </c>
      <c r="S95" s="186">
        <v>23017</v>
      </c>
      <c r="T95" s="186">
        <v>5512</v>
      </c>
      <c r="U95" s="203"/>
      <c r="V95" s="213"/>
    </row>
    <row r="96" spans="1:22" ht="39.5" customHeight="1" x14ac:dyDescent="0.3">
      <c r="A96" s="201">
        <v>53</v>
      </c>
      <c r="B96" s="184" t="s">
        <v>186</v>
      </c>
      <c r="C96" s="185">
        <f t="shared" si="50"/>
        <v>49585</v>
      </c>
      <c r="D96" s="185">
        <v>46800</v>
      </c>
      <c r="E96" s="185">
        <v>2785</v>
      </c>
      <c r="F96" s="185">
        <v>27231</v>
      </c>
      <c r="G96" s="185">
        <v>27231</v>
      </c>
      <c r="H96" s="185">
        <v>0</v>
      </c>
      <c r="I96" s="185">
        <v>27203</v>
      </c>
      <c r="J96" s="185">
        <v>27203</v>
      </c>
      <c r="K96" s="185">
        <v>0</v>
      </c>
      <c r="L96" s="185">
        <v>28</v>
      </c>
      <c r="M96" s="185">
        <v>28</v>
      </c>
      <c r="N96" s="185">
        <v>0</v>
      </c>
      <c r="O96" s="145">
        <f t="shared" si="51"/>
        <v>54.917817888474339</v>
      </c>
      <c r="P96" s="120">
        <f t="shared" si="52"/>
        <v>58.126068376068375</v>
      </c>
      <c r="Q96" s="120">
        <f t="shared" si="53"/>
        <v>1.0053859964093357</v>
      </c>
      <c r="R96" s="186">
        <v>22354</v>
      </c>
      <c r="S96" s="186">
        <v>19597</v>
      </c>
      <c r="T96" s="186">
        <v>2757</v>
      </c>
      <c r="U96" s="203"/>
      <c r="V96" s="213"/>
    </row>
    <row r="97" spans="1:22" ht="39.5" customHeight="1" x14ac:dyDescent="0.3">
      <c r="A97" s="201">
        <v>54</v>
      </c>
      <c r="B97" s="184" t="s">
        <v>167</v>
      </c>
      <c r="C97" s="185">
        <f t="shared" si="50"/>
        <v>43469</v>
      </c>
      <c r="D97" s="185">
        <v>43218</v>
      </c>
      <c r="E97" s="185">
        <v>251</v>
      </c>
      <c r="F97" s="185">
        <v>25283</v>
      </c>
      <c r="G97" s="185">
        <v>25283</v>
      </c>
      <c r="H97" s="185">
        <v>0</v>
      </c>
      <c r="I97" s="185">
        <v>25032</v>
      </c>
      <c r="J97" s="185">
        <v>25032</v>
      </c>
      <c r="K97" s="185">
        <v>0</v>
      </c>
      <c r="L97" s="185">
        <v>251</v>
      </c>
      <c r="M97" s="185">
        <v>251</v>
      </c>
      <c r="N97" s="185">
        <v>0</v>
      </c>
      <c r="O97" s="145">
        <f t="shared" si="51"/>
        <v>58.16328878051025</v>
      </c>
      <c r="P97" s="120">
        <f t="shared" si="52"/>
        <v>57.920310981535472</v>
      </c>
      <c r="Q97" s="120">
        <f t="shared" si="53"/>
        <v>100</v>
      </c>
      <c r="R97" s="186">
        <v>18186</v>
      </c>
      <c r="S97" s="186">
        <v>18186</v>
      </c>
      <c r="T97" s="186">
        <v>0</v>
      </c>
      <c r="U97" s="203"/>
      <c r="V97" s="213"/>
    </row>
    <row r="98" spans="1:22" ht="39.5" customHeight="1" x14ac:dyDescent="0.3">
      <c r="A98" s="201">
        <v>55</v>
      </c>
      <c r="B98" s="184" t="s">
        <v>194</v>
      </c>
      <c r="C98" s="185">
        <f t="shared" si="50"/>
        <v>105184</v>
      </c>
      <c r="D98" s="185">
        <v>35824</v>
      </c>
      <c r="E98" s="185">
        <v>69360</v>
      </c>
      <c r="F98" s="185">
        <v>30605</v>
      </c>
      <c r="G98" s="185">
        <v>30177</v>
      </c>
      <c r="H98" s="185">
        <v>428</v>
      </c>
      <c r="I98" s="185">
        <v>20602</v>
      </c>
      <c r="J98" s="185">
        <v>20174</v>
      </c>
      <c r="K98" s="185">
        <v>428</v>
      </c>
      <c r="L98" s="185">
        <v>10003</v>
      </c>
      <c r="M98" s="185">
        <v>10003</v>
      </c>
      <c r="N98" s="185">
        <v>0</v>
      </c>
      <c r="O98" s="145">
        <f t="shared" si="51"/>
        <v>29.096630666261031</v>
      </c>
      <c r="P98" s="120">
        <f t="shared" si="52"/>
        <v>57.508932559178206</v>
      </c>
      <c r="Q98" s="120">
        <f t="shared" si="53"/>
        <v>14.421856978085351</v>
      </c>
      <c r="R98" s="186">
        <v>74579</v>
      </c>
      <c r="S98" s="186">
        <v>15222</v>
      </c>
      <c r="T98" s="186">
        <v>59357</v>
      </c>
      <c r="U98" s="203"/>
      <c r="V98" s="213"/>
    </row>
    <row r="99" spans="1:22" ht="39.5" customHeight="1" x14ac:dyDescent="0.3">
      <c r="A99" s="201">
        <v>56</v>
      </c>
      <c r="B99" s="184" t="s">
        <v>203</v>
      </c>
      <c r="C99" s="185">
        <f t="shared" si="50"/>
        <v>90619</v>
      </c>
      <c r="D99" s="185">
        <v>48912</v>
      </c>
      <c r="E99" s="185">
        <v>41707</v>
      </c>
      <c r="F99" s="185">
        <v>46313</v>
      </c>
      <c r="G99" s="185">
        <v>45272</v>
      </c>
      <c r="H99" s="185">
        <v>1041</v>
      </c>
      <c r="I99" s="185">
        <v>27863</v>
      </c>
      <c r="J99" s="185">
        <v>27863</v>
      </c>
      <c r="K99" s="185">
        <v>0</v>
      </c>
      <c r="L99" s="185">
        <v>18450</v>
      </c>
      <c r="M99" s="185">
        <v>17409</v>
      </c>
      <c r="N99" s="185">
        <v>1041</v>
      </c>
      <c r="O99" s="145">
        <f t="shared" si="51"/>
        <v>51.107383661263093</v>
      </c>
      <c r="P99" s="120">
        <f t="shared" si="52"/>
        <v>56.9655708210664</v>
      </c>
      <c r="Q99" s="120">
        <f t="shared" si="53"/>
        <v>44.237178411297862</v>
      </c>
      <c r="R99" s="186">
        <v>44306</v>
      </c>
      <c r="S99" s="186">
        <v>21049</v>
      </c>
      <c r="T99" s="186">
        <v>23257</v>
      </c>
      <c r="U99" s="203"/>
      <c r="V99" s="213"/>
    </row>
    <row r="100" spans="1:22" ht="39.5" customHeight="1" x14ac:dyDescent="0.3">
      <c r="A100" s="201">
        <v>57</v>
      </c>
      <c r="B100" s="184" t="s">
        <v>172</v>
      </c>
      <c r="C100" s="185">
        <f t="shared" si="50"/>
        <v>70505</v>
      </c>
      <c r="D100" s="185">
        <v>58800</v>
      </c>
      <c r="E100" s="185">
        <v>11705</v>
      </c>
      <c r="F100" s="185">
        <v>38719</v>
      </c>
      <c r="G100" s="185">
        <v>38476</v>
      </c>
      <c r="H100" s="185">
        <v>243</v>
      </c>
      <c r="I100" s="185">
        <v>33369</v>
      </c>
      <c r="J100" s="185">
        <v>33126</v>
      </c>
      <c r="K100" s="185">
        <v>243</v>
      </c>
      <c r="L100" s="185">
        <v>5350</v>
      </c>
      <c r="M100" s="185">
        <v>5350</v>
      </c>
      <c r="N100" s="185">
        <v>0</v>
      </c>
      <c r="O100" s="145">
        <f t="shared" si="51"/>
        <v>54.916672576413021</v>
      </c>
      <c r="P100" s="120">
        <f t="shared" si="52"/>
        <v>56.75</v>
      </c>
      <c r="Q100" s="120">
        <f t="shared" si="53"/>
        <v>45.706962836394702</v>
      </c>
      <c r="R100" s="186">
        <v>31786</v>
      </c>
      <c r="S100" s="186">
        <v>25431</v>
      </c>
      <c r="T100" s="186">
        <v>6355</v>
      </c>
      <c r="U100" s="203"/>
      <c r="V100" s="213"/>
    </row>
    <row r="101" spans="1:22" ht="39.5" customHeight="1" x14ac:dyDescent="0.3">
      <c r="A101" s="201">
        <v>58</v>
      </c>
      <c r="B101" s="184" t="s">
        <v>187</v>
      </c>
      <c r="C101" s="185">
        <f t="shared" si="50"/>
        <v>51372</v>
      </c>
      <c r="D101" s="185">
        <v>45163</v>
      </c>
      <c r="E101" s="185">
        <v>6209</v>
      </c>
      <c r="F101" s="185">
        <v>26745</v>
      </c>
      <c r="G101" s="185">
        <v>25709</v>
      </c>
      <c r="H101" s="185">
        <v>1035</v>
      </c>
      <c r="I101" s="185">
        <v>25603</v>
      </c>
      <c r="J101" s="185">
        <v>25603</v>
      </c>
      <c r="K101" s="185">
        <v>0</v>
      </c>
      <c r="L101" s="185">
        <v>1142</v>
      </c>
      <c r="M101" s="185">
        <v>106</v>
      </c>
      <c r="N101" s="185">
        <v>1035</v>
      </c>
      <c r="O101" s="145">
        <f t="shared" si="51"/>
        <v>52.061434244335437</v>
      </c>
      <c r="P101" s="120">
        <f t="shared" si="52"/>
        <v>56.690211013440205</v>
      </c>
      <c r="Q101" s="120">
        <f t="shared" si="53"/>
        <v>18.392655822193589</v>
      </c>
      <c r="R101" s="186">
        <v>24627</v>
      </c>
      <c r="S101" s="186">
        <v>19560</v>
      </c>
      <c r="T101" s="186">
        <v>5067</v>
      </c>
      <c r="U101" s="203"/>
      <c r="V101" s="213"/>
    </row>
    <row r="102" spans="1:22" ht="39.5" customHeight="1" x14ac:dyDescent="0.3">
      <c r="A102" s="201">
        <v>59</v>
      </c>
      <c r="B102" s="184" t="s">
        <v>207</v>
      </c>
      <c r="C102" s="185">
        <f t="shared" si="50"/>
        <v>182988</v>
      </c>
      <c r="D102" s="185">
        <v>139343</v>
      </c>
      <c r="E102" s="185">
        <v>43645</v>
      </c>
      <c r="F102" s="185">
        <v>93175</v>
      </c>
      <c r="G102" s="185">
        <v>93107</v>
      </c>
      <c r="H102" s="185">
        <v>69</v>
      </c>
      <c r="I102" s="185">
        <v>78560</v>
      </c>
      <c r="J102" s="185">
        <v>78529</v>
      </c>
      <c r="K102" s="185">
        <v>31</v>
      </c>
      <c r="L102" s="185">
        <v>14615</v>
      </c>
      <c r="M102" s="185">
        <v>14578</v>
      </c>
      <c r="N102" s="185">
        <v>38</v>
      </c>
      <c r="O102" s="145">
        <f t="shared" si="51"/>
        <v>50.918639473626683</v>
      </c>
      <c r="P102" s="120">
        <f t="shared" si="52"/>
        <v>56.378863667353215</v>
      </c>
      <c r="Q102" s="120">
        <f t="shared" si="53"/>
        <v>33.48608087982587</v>
      </c>
      <c r="R102" s="186">
        <v>89813</v>
      </c>
      <c r="S102" s="186">
        <v>60783</v>
      </c>
      <c r="T102" s="186">
        <v>29030</v>
      </c>
      <c r="U102" s="203"/>
      <c r="V102" s="213"/>
    </row>
    <row r="103" spans="1:22" ht="39.5" customHeight="1" x14ac:dyDescent="0.3">
      <c r="A103" s="201">
        <v>60</v>
      </c>
      <c r="B103" s="184" t="s">
        <v>178</v>
      </c>
      <c r="C103" s="185">
        <f t="shared" si="50"/>
        <v>91624</v>
      </c>
      <c r="D103" s="185">
        <v>57480</v>
      </c>
      <c r="E103" s="185">
        <v>34144</v>
      </c>
      <c r="F103" s="185">
        <v>51511</v>
      </c>
      <c r="G103" s="185">
        <v>42519</v>
      </c>
      <c r="H103" s="185">
        <v>8992</v>
      </c>
      <c r="I103" s="185">
        <v>32131</v>
      </c>
      <c r="J103" s="185">
        <v>28408</v>
      </c>
      <c r="K103" s="185">
        <v>3723</v>
      </c>
      <c r="L103" s="185">
        <v>19380</v>
      </c>
      <c r="M103" s="185">
        <v>14111</v>
      </c>
      <c r="N103" s="185">
        <v>5269</v>
      </c>
      <c r="O103" s="145">
        <f t="shared" si="51"/>
        <v>56.219986029861168</v>
      </c>
      <c r="P103" s="120">
        <f t="shared" si="52"/>
        <v>55.899443284620745</v>
      </c>
      <c r="Q103" s="120">
        <f t="shared" si="53"/>
        <v>56.759606373008431</v>
      </c>
      <c r="R103" s="186">
        <v>40113</v>
      </c>
      <c r="S103" s="186">
        <v>25349</v>
      </c>
      <c r="T103" s="186">
        <v>14764</v>
      </c>
      <c r="U103" s="203"/>
      <c r="V103" s="213"/>
    </row>
    <row r="104" spans="1:22" ht="39.5" customHeight="1" x14ac:dyDescent="0.3">
      <c r="A104" s="201">
        <v>61</v>
      </c>
      <c r="B104" s="184" t="s">
        <v>182</v>
      </c>
      <c r="C104" s="185">
        <f t="shared" si="50"/>
        <v>50751</v>
      </c>
      <c r="D104" s="185">
        <v>34992</v>
      </c>
      <c r="E104" s="185">
        <v>15759</v>
      </c>
      <c r="F104" s="185">
        <v>23136</v>
      </c>
      <c r="G104" s="185">
        <v>21531</v>
      </c>
      <c r="H104" s="185">
        <v>1605</v>
      </c>
      <c r="I104" s="185">
        <v>19533</v>
      </c>
      <c r="J104" s="185">
        <v>19497</v>
      </c>
      <c r="K104" s="185">
        <v>36</v>
      </c>
      <c r="L104" s="185">
        <v>3603</v>
      </c>
      <c r="M104" s="185">
        <v>2034</v>
      </c>
      <c r="N104" s="185">
        <v>1569</v>
      </c>
      <c r="O104" s="145">
        <f t="shared" si="51"/>
        <v>45.587279068392739</v>
      </c>
      <c r="P104" s="120">
        <f t="shared" si="52"/>
        <v>55.821330589849104</v>
      </c>
      <c r="Q104" s="120">
        <f t="shared" si="53"/>
        <v>22.863125832857413</v>
      </c>
      <c r="R104" s="186">
        <v>27615</v>
      </c>
      <c r="S104" s="186">
        <v>15459</v>
      </c>
      <c r="T104" s="186">
        <v>12156</v>
      </c>
      <c r="U104" s="203"/>
      <c r="V104" s="213"/>
    </row>
    <row r="105" spans="1:22" ht="39.5" customHeight="1" x14ac:dyDescent="0.3">
      <c r="A105" s="201">
        <v>62</v>
      </c>
      <c r="B105" s="184" t="s">
        <v>132</v>
      </c>
      <c r="C105" s="185">
        <f t="shared" si="50"/>
        <v>101592</v>
      </c>
      <c r="D105" s="185">
        <v>89081</v>
      </c>
      <c r="E105" s="185">
        <v>12511</v>
      </c>
      <c r="F105" s="185">
        <v>57526</v>
      </c>
      <c r="G105" s="185">
        <v>57327</v>
      </c>
      <c r="H105" s="185">
        <v>199</v>
      </c>
      <c r="I105" s="185">
        <v>49284</v>
      </c>
      <c r="J105" s="185">
        <v>49169</v>
      </c>
      <c r="K105" s="185">
        <v>115</v>
      </c>
      <c r="L105" s="185">
        <v>8242</v>
      </c>
      <c r="M105" s="185">
        <v>8158</v>
      </c>
      <c r="N105" s="185">
        <v>84</v>
      </c>
      <c r="O105" s="145">
        <f t="shared" si="51"/>
        <v>56.624537365146864</v>
      </c>
      <c r="P105" s="120">
        <f t="shared" si="52"/>
        <v>55.324928997204793</v>
      </c>
      <c r="Q105" s="120">
        <f t="shared" si="53"/>
        <v>65.878027335944367</v>
      </c>
      <c r="R105" s="186">
        <v>44066</v>
      </c>
      <c r="S105" s="186">
        <v>39797</v>
      </c>
      <c r="T105" s="186">
        <v>4269</v>
      </c>
      <c r="U105" s="203"/>
      <c r="V105" s="213"/>
    </row>
    <row r="106" spans="1:22" ht="39.5" customHeight="1" x14ac:dyDescent="0.3">
      <c r="A106" s="201">
        <v>63</v>
      </c>
      <c r="B106" s="184" t="s">
        <v>202</v>
      </c>
      <c r="C106" s="185">
        <f t="shared" si="50"/>
        <v>56584</v>
      </c>
      <c r="D106" s="185">
        <v>35344</v>
      </c>
      <c r="E106" s="185">
        <v>21240</v>
      </c>
      <c r="F106" s="185">
        <v>32298</v>
      </c>
      <c r="G106" s="185">
        <v>32298</v>
      </c>
      <c r="H106" s="185">
        <v>0</v>
      </c>
      <c r="I106" s="185">
        <v>19163</v>
      </c>
      <c r="J106" s="185">
        <v>19163</v>
      </c>
      <c r="K106" s="185">
        <v>0</v>
      </c>
      <c r="L106" s="185">
        <v>13135</v>
      </c>
      <c r="M106" s="185">
        <v>13135</v>
      </c>
      <c r="N106" s="185">
        <v>0</v>
      </c>
      <c r="O106" s="145">
        <f t="shared" si="51"/>
        <v>57.079739855789626</v>
      </c>
      <c r="P106" s="120">
        <f t="shared" si="52"/>
        <v>54.218537799909463</v>
      </c>
      <c r="Q106" s="120">
        <f t="shared" si="53"/>
        <v>61.840866290018838</v>
      </c>
      <c r="R106" s="186">
        <v>24286</v>
      </c>
      <c r="S106" s="186">
        <v>16181</v>
      </c>
      <c r="T106" s="186">
        <v>8105</v>
      </c>
      <c r="U106" s="203"/>
      <c r="V106" s="213"/>
    </row>
    <row r="107" spans="1:22" ht="39.5" customHeight="1" x14ac:dyDescent="0.3">
      <c r="A107" s="201">
        <v>64</v>
      </c>
      <c r="B107" s="184" t="s">
        <v>177</v>
      </c>
      <c r="C107" s="185">
        <f t="shared" si="50"/>
        <v>40681</v>
      </c>
      <c r="D107" s="185">
        <v>30764</v>
      </c>
      <c r="E107" s="185">
        <v>9917</v>
      </c>
      <c r="F107" s="185">
        <v>21193</v>
      </c>
      <c r="G107" s="185">
        <v>21193</v>
      </c>
      <c r="H107" s="185">
        <v>0</v>
      </c>
      <c r="I107" s="185">
        <v>16573</v>
      </c>
      <c r="J107" s="185">
        <v>16573</v>
      </c>
      <c r="K107" s="185">
        <v>0</v>
      </c>
      <c r="L107" s="185">
        <v>4620</v>
      </c>
      <c r="M107" s="185">
        <v>4620</v>
      </c>
      <c r="N107" s="185">
        <v>0</v>
      </c>
      <c r="O107" s="145">
        <f t="shared" si="51"/>
        <v>52.095572871856646</v>
      </c>
      <c r="P107" s="120">
        <f t="shared" si="52"/>
        <v>53.871408139383689</v>
      </c>
      <c r="Q107" s="120">
        <f t="shared" si="53"/>
        <v>46.586669355651914</v>
      </c>
      <c r="R107" s="186">
        <v>19488</v>
      </c>
      <c r="S107" s="186">
        <v>14191</v>
      </c>
      <c r="T107" s="186">
        <v>5297</v>
      </c>
      <c r="U107" s="203"/>
      <c r="V107" s="213"/>
    </row>
    <row r="108" spans="1:22" ht="39.5" customHeight="1" x14ac:dyDescent="0.3">
      <c r="A108" s="201">
        <v>65</v>
      </c>
      <c r="B108" s="184" t="s">
        <v>138</v>
      </c>
      <c r="C108" s="185">
        <f t="shared" ref="C108:C136" si="54">D108+E108</f>
        <v>125738</v>
      </c>
      <c r="D108" s="185">
        <v>93508</v>
      </c>
      <c r="E108" s="185">
        <v>32230</v>
      </c>
      <c r="F108" s="185">
        <v>70571</v>
      </c>
      <c r="G108" s="185">
        <v>70571</v>
      </c>
      <c r="H108" s="185">
        <v>0</v>
      </c>
      <c r="I108" s="185">
        <v>49628</v>
      </c>
      <c r="J108" s="185">
        <v>49628</v>
      </c>
      <c r="K108" s="185">
        <v>0</v>
      </c>
      <c r="L108" s="185">
        <v>20943</v>
      </c>
      <c r="M108" s="185">
        <v>20943</v>
      </c>
      <c r="N108" s="185">
        <v>0</v>
      </c>
      <c r="O108" s="145">
        <f t="shared" ref="O108:O136" si="55">+F108/C108*100</f>
        <v>56.125435429225845</v>
      </c>
      <c r="P108" s="120">
        <f t="shared" ref="P108:P136" si="56">+I108/D108*100</f>
        <v>53.073533815288535</v>
      </c>
      <c r="Q108" s="120">
        <f t="shared" si="53"/>
        <v>64.979832454235193</v>
      </c>
      <c r="R108" s="186">
        <v>55167</v>
      </c>
      <c r="S108" s="186">
        <v>43880</v>
      </c>
      <c r="T108" s="186">
        <v>11287</v>
      </c>
      <c r="U108" s="203"/>
      <c r="V108" s="213"/>
    </row>
    <row r="109" spans="1:22" ht="39.5" customHeight="1" x14ac:dyDescent="0.3">
      <c r="A109" s="201">
        <v>66</v>
      </c>
      <c r="B109" s="184" t="s">
        <v>166</v>
      </c>
      <c r="C109" s="185">
        <f t="shared" si="54"/>
        <v>52600</v>
      </c>
      <c r="D109" s="185">
        <v>48519</v>
      </c>
      <c r="E109" s="185">
        <v>4081</v>
      </c>
      <c r="F109" s="185">
        <v>27555</v>
      </c>
      <c r="G109" s="185">
        <v>26572</v>
      </c>
      <c r="H109" s="185">
        <v>983</v>
      </c>
      <c r="I109" s="185">
        <v>25314</v>
      </c>
      <c r="J109" s="185">
        <v>24331</v>
      </c>
      <c r="K109" s="185">
        <v>983</v>
      </c>
      <c r="L109" s="185">
        <v>2241</v>
      </c>
      <c r="M109" s="185">
        <v>2241</v>
      </c>
      <c r="N109" s="185">
        <v>0</v>
      </c>
      <c r="O109" s="145">
        <f t="shared" si="55"/>
        <v>52.385931558935361</v>
      </c>
      <c r="P109" s="120">
        <f t="shared" si="56"/>
        <v>52.173375378717616</v>
      </c>
      <c r="Q109" s="120">
        <f t="shared" si="53"/>
        <v>54.913011516785105</v>
      </c>
      <c r="R109" s="186">
        <v>25045</v>
      </c>
      <c r="S109" s="186">
        <v>23205</v>
      </c>
      <c r="T109" s="186">
        <v>1840</v>
      </c>
      <c r="U109" s="203"/>
      <c r="V109" s="213"/>
    </row>
    <row r="110" spans="1:22" ht="39.5" customHeight="1" x14ac:dyDescent="0.3">
      <c r="A110" s="201">
        <v>67</v>
      </c>
      <c r="B110" s="184" t="s">
        <v>160</v>
      </c>
      <c r="C110" s="185">
        <f t="shared" si="54"/>
        <v>41067</v>
      </c>
      <c r="D110" s="185">
        <v>33965</v>
      </c>
      <c r="E110" s="185">
        <v>7102</v>
      </c>
      <c r="F110" s="185">
        <v>19884</v>
      </c>
      <c r="G110" s="185">
        <v>19884</v>
      </c>
      <c r="H110" s="185">
        <v>0</v>
      </c>
      <c r="I110" s="185">
        <v>17612</v>
      </c>
      <c r="J110" s="185">
        <v>17612</v>
      </c>
      <c r="K110" s="185">
        <v>0</v>
      </c>
      <c r="L110" s="185">
        <v>2272</v>
      </c>
      <c r="M110" s="185">
        <v>2272</v>
      </c>
      <c r="N110" s="185">
        <v>0</v>
      </c>
      <c r="O110" s="145">
        <f t="shared" si="55"/>
        <v>48.418438162027904</v>
      </c>
      <c r="P110" s="120">
        <f t="shared" si="56"/>
        <v>51.853378477844835</v>
      </c>
      <c r="Q110" s="120">
        <f t="shared" ref="Q110:Q136" si="57">+L110/E110*100</f>
        <v>31.990988453956632</v>
      </c>
      <c r="R110" s="186">
        <v>21183</v>
      </c>
      <c r="S110" s="186">
        <v>16353</v>
      </c>
      <c r="T110" s="186">
        <v>4830</v>
      </c>
      <c r="U110" s="203"/>
      <c r="V110" s="213"/>
    </row>
    <row r="111" spans="1:22" ht="39.5" customHeight="1" x14ac:dyDescent="0.3">
      <c r="A111" s="201">
        <v>68</v>
      </c>
      <c r="B111" s="184" t="s">
        <v>150</v>
      </c>
      <c r="C111" s="185">
        <f t="shared" si="54"/>
        <v>93619</v>
      </c>
      <c r="D111" s="185">
        <v>87460</v>
      </c>
      <c r="E111" s="185">
        <v>6159</v>
      </c>
      <c r="F111" s="185">
        <v>47803</v>
      </c>
      <c r="G111" s="185">
        <v>47803</v>
      </c>
      <c r="H111" s="185">
        <v>0</v>
      </c>
      <c r="I111" s="185">
        <v>44870</v>
      </c>
      <c r="J111" s="185">
        <v>44870</v>
      </c>
      <c r="K111" s="185">
        <v>0</v>
      </c>
      <c r="L111" s="185">
        <v>2933</v>
      </c>
      <c r="M111" s="185">
        <v>2933</v>
      </c>
      <c r="N111" s="185">
        <v>0</v>
      </c>
      <c r="O111" s="145">
        <f t="shared" si="55"/>
        <v>51.061216206112</v>
      </c>
      <c r="P111" s="120">
        <f t="shared" si="56"/>
        <v>51.303453007088947</v>
      </c>
      <c r="Q111" s="120">
        <f t="shared" si="57"/>
        <v>47.621367105049522</v>
      </c>
      <c r="R111" s="186">
        <v>45816</v>
      </c>
      <c r="S111" s="186">
        <v>42590</v>
      </c>
      <c r="T111" s="186">
        <v>3226</v>
      </c>
      <c r="U111" s="203"/>
      <c r="V111" s="213"/>
    </row>
    <row r="112" spans="1:22" ht="39.5" customHeight="1" x14ac:dyDescent="0.3">
      <c r="A112" s="201">
        <v>69</v>
      </c>
      <c r="B112" s="184" t="s">
        <v>176</v>
      </c>
      <c r="C112" s="185">
        <f t="shared" si="54"/>
        <v>83479</v>
      </c>
      <c r="D112" s="185">
        <v>64491</v>
      </c>
      <c r="E112" s="185">
        <v>18988</v>
      </c>
      <c r="F112" s="185">
        <v>37500</v>
      </c>
      <c r="G112" s="185">
        <v>37500</v>
      </c>
      <c r="H112" s="185">
        <v>0</v>
      </c>
      <c r="I112" s="185">
        <v>32930</v>
      </c>
      <c r="J112" s="185">
        <v>32930</v>
      </c>
      <c r="K112" s="185">
        <v>0</v>
      </c>
      <c r="L112" s="185">
        <v>4570</v>
      </c>
      <c r="M112" s="185">
        <v>4570</v>
      </c>
      <c r="N112" s="185">
        <v>0</v>
      </c>
      <c r="O112" s="145">
        <f t="shared" si="55"/>
        <v>44.921477257753445</v>
      </c>
      <c r="P112" s="120">
        <f t="shared" si="56"/>
        <v>51.061388410786002</v>
      </c>
      <c r="Q112" s="120">
        <f t="shared" si="57"/>
        <v>24.067832315146408</v>
      </c>
      <c r="R112" s="186">
        <v>45979</v>
      </c>
      <c r="S112" s="186">
        <v>31561</v>
      </c>
      <c r="T112" s="186">
        <v>14418</v>
      </c>
      <c r="U112" s="203"/>
      <c r="V112" s="213"/>
    </row>
    <row r="113" spans="1:22" ht="39.5" customHeight="1" x14ac:dyDescent="0.3">
      <c r="A113" s="201">
        <v>70</v>
      </c>
      <c r="B113" s="184" t="s">
        <v>208</v>
      </c>
      <c r="C113" s="185">
        <f t="shared" si="54"/>
        <v>154997.70299999998</v>
      </c>
      <c r="D113" s="185">
        <v>93944.702999999994</v>
      </c>
      <c r="E113" s="185">
        <v>61053</v>
      </c>
      <c r="F113" s="185">
        <v>64481</v>
      </c>
      <c r="G113" s="185">
        <v>64481</v>
      </c>
      <c r="H113" s="185">
        <v>0</v>
      </c>
      <c r="I113" s="185">
        <v>47832</v>
      </c>
      <c r="J113" s="185">
        <v>47832</v>
      </c>
      <c r="K113" s="185">
        <v>0</v>
      </c>
      <c r="L113" s="185">
        <v>16649</v>
      </c>
      <c r="M113" s="185">
        <v>16649</v>
      </c>
      <c r="N113" s="185">
        <v>0</v>
      </c>
      <c r="O113" s="145">
        <f t="shared" si="55"/>
        <v>41.601261665148684</v>
      </c>
      <c r="P113" s="120">
        <f t="shared" si="56"/>
        <v>50.915057978308795</v>
      </c>
      <c r="Q113" s="120">
        <f t="shared" si="57"/>
        <v>27.269749234271863</v>
      </c>
      <c r="R113" s="186">
        <v>90516.702999999994</v>
      </c>
      <c r="S113" s="186">
        <v>46112.703000000001</v>
      </c>
      <c r="T113" s="186">
        <v>44404</v>
      </c>
      <c r="U113" s="203"/>
      <c r="V113" s="213"/>
    </row>
    <row r="114" spans="1:22" ht="39.5" customHeight="1" x14ac:dyDescent="0.3">
      <c r="A114" s="201">
        <v>71</v>
      </c>
      <c r="B114" s="184" t="s">
        <v>133</v>
      </c>
      <c r="C114" s="185">
        <f t="shared" si="54"/>
        <v>88311</v>
      </c>
      <c r="D114" s="185">
        <v>87638</v>
      </c>
      <c r="E114" s="185">
        <v>673</v>
      </c>
      <c r="F114" s="185">
        <v>45207</v>
      </c>
      <c r="G114" s="185">
        <v>42207</v>
      </c>
      <c r="H114" s="185">
        <v>3000</v>
      </c>
      <c r="I114" s="185">
        <v>44534</v>
      </c>
      <c r="J114" s="185">
        <v>41534</v>
      </c>
      <c r="K114" s="185">
        <v>3000</v>
      </c>
      <c r="L114" s="185">
        <v>673</v>
      </c>
      <c r="M114" s="185">
        <v>673</v>
      </c>
      <c r="N114" s="185">
        <v>0</v>
      </c>
      <c r="O114" s="145">
        <f t="shared" si="55"/>
        <v>51.190678397934576</v>
      </c>
      <c r="P114" s="120">
        <f t="shared" si="56"/>
        <v>50.815856135466355</v>
      </c>
      <c r="Q114" s="120">
        <f t="shared" si="57"/>
        <v>100</v>
      </c>
      <c r="R114" s="186">
        <v>43104</v>
      </c>
      <c r="S114" s="186">
        <v>43104</v>
      </c>
      <c r="T114" s="186">
        <v>0</v>
      </c>
      <c r="U114" s="203"/>
      <c r="V114" s="213"/>
    </row>
    <row r="115" spans="1:22" ht="39.5" customHeight="1" x14ac:dyDescent="0.3">
      <c r="A115" s="201">
        <v>72</v>
      </c>
      <c r="B115" s="184" t="s">
        <v>175</v>
      </c>
      <c r="C115" s="185">
        <f t="shared" si="54"/>
        <v>103646</v>
      </c>
      <c r="D115" s="185">
        <v>56800</v>
      </c>
      <c r="E115" s="185">
        <v>46846</v>
      </c>
      <c r="F115" s="185">
        <v>34525</v>
      </c>
      <c r="G115" s="185">
        <v>34525</v>
      </c>
      <c r="H115" s="185">
        <v>0</v>
      </c>
      <c r="I115" s="185">
        <v>28178</v>
      </c>
      <c r="J115" s="185">
        <v>28178</v>
      </c>
      <c r="K115" s="185">
        <v>0</v>
      </c>
      <c r="L115" s="185">
        <v>6347</v>
      </c>
      <c r="M115" s="185">
        <v>6347</v>
      </c>
      <c r="N115" s="185">
        <v>0</v>
      </c>
      <c r="O115" s="145">
        <f t="shared" si="55"/>
        <v>33.310499199197267</v>
      </c>
      <c r="P115" s="120">
        <f t="shared" si="56"/>
        <v>49.609154929577464</v>
      </c>
      <c r="Q115" s="120">
        <f t="shared" si="57"/>
        <v>13.548648764035351</v>
      </c>
      <c r="R115" s="186">
        <v>69121</v>
      </c>
      <c r="S115" s="186">
        <v>28622</v>
      </c>
      <c r="T115" s="186">
        <v>40499</v>
      </c>
      <c r="U115" s="203"/>
      <c r="V115" s="213"/>
    </row>
    <row r="116" spans="1:22" ht="39.5" customHeight="1" x14ac:dyDescent="0.3">
      <c r="A116" s="201">
        <v>73</v>
      </c>
      <c r="B116" s="184" t="s">
        <v>142</v>
      </c>
      <c r="C116" s="185">
        <f t="shared" si="54"/>
        <v>74573</v>
      </c>
      <c r="D116" s="185">
        <v>58065</v>
      </c>
      <c r="E116" s="185">
        <v>16508</v>
      </c>
      <c r="F116" s="185">
        <v>35747</v>
      </c>
      <c r="G116" s="185">
        <v>34434</v>
      </c>
      <c r="H116" s="185">
        <v>1313</v>
      </c>
      <c r="I116" s="185">
        <v>27507</v>
      </c>
      <c r="J116" s="185">
        <v>27507</v>
      </c>
      <c r="K116" s="185">
        <v>0</v>
      </c>
      <c r="L116" s="185">
        <v>8240</v>
      </c>
      <c r="M116" s="185">
        <v>6927</v>
      </c>
      <c r="N116" s="185">
        <v>1313</v>
      </c>
      <c r="O116" s="145">
        <f t="shared" si="55"/>
        <v>47.935579901572957</v>
      </c>
      <c r="P116" s="120">
        <f t="shared" si="56"/>
        <v>47.372771893567553</v>
      </c>
      <c r="Q116" s="120">
        <f t="shared" si="57"/>
        <v>49.915192633874483</v>
      </c>
      <c r="R116" s="186">
        <v>38826</v>
      </c>
      <c r="S116" s="186">
        <v>30558</v>
      </c>
      <c r="T116" s="186">
        <v>8268</v>
      </c>
      <c r="U116" s="203"/>
      <c r="V116" s="213"/>
    </row>
    <row r="117" spans="1:22" ht="39.5" customHeight="1" x14ac:dyDescent="0.3">
      <c r="A117" s="201">
        <v>74</v>
      </c>
      <c r="B117" s="184" t="s">
        <v>211</v>
      </c>
      <c r="C117" s="185">
        <f t="shared" si="54"/>
        <v>134913</v>
      </c>
      <c r="D117" s="185">
        <v>111080</v>
      </c>
      <c r="E117" s="185">
        <v>23833</v>
      </c>
      <c r="F117" s="185">
        <v>66611</v>
      </c>
      <c r="G117" s="185">
        <v>66611</v>
      </c>
      <c r="H117" s="185">
        <v>0</v>
      </c>
      <c r="I117" s="185">
        <v>50498</v>
      </c>
      <c r="J117" s="185">
        <v>50498</v>
      </c>
      <c r="K117" s="185">
        <v>0</v>
      </c>
      <c r="L117" s="185">
        <v>16113</v>
      </c>
      <c r="M117" s="185">
        <v>16113</v>
      </c>
      <c r="N117" s="185">
        <v>0</v>
      </c>
      <c r="O117" s="145">
        <f t="shared" si="55"/>
        <v>49.373299830260983</v>
      </c>
      <c r="P117" s="120">
        <f t="shared" si="56"/>
        <v>45.460929060136841</v>
      </c>
      <c r="Q117" s="120">
        <f t="shared" si="57"/>
        <v>67.607938572567448</v>
      </c>
      <c r="R117" s="186">
        <v>68302</v>
      </c>
      <c r="S117" s="186">
        <v>60582</v>
      </c>
      <c r="T117" s="186">
        <v>7720</v>
      </c>
      <c r="U117" s="203"/>
      <c r="V117" s="213"/>
    </row>
    <row r="118" spans="1:22" ht="39.5" customHeight="1" x14ac:dyDescent="0.3">
      <c r="A118" s="201">
        <v>75</v>
      </c>
      <c r="B118" s="184" t="s">
        <v>140</v>
      </c>
      <c r="C118" s="185">
        <f t="shared" si="54"/>
        <v>113359</v>
      </c>
      <c r="D118" s="185">
        <v>90802</v>
      </c>
      <c r="E118" s="185">
        <v>22557</v>
      </c>
      <c r="F118" s="185">
        <v>47148</v>
      </c>
      <c r="G118" s="185">
        <v>45830</v>
      </c>
      <c r="H118" s="185">
        <v>1318</v>
      </c>
      <c r="I118" s="185">
        <v>39773</v>
      </c>
      <c r="J118" s="185">
        <v>39040</v>
      </c>
      <c r="K118" s="185">
        <v>733</v>
      </c>
      <c r="L118" s="185">
        <v>7375</v>
      </c>
      <c r="M118" s="185">
        <v>6790</v>
      </c>
      <c r="N118" s="185">
        <v>585</v>
      </c>
      <c r="O118" s="145">
        <f t="shared" si="55"/>
        <v>41.591757160878274</v>
      </c>
      <c r="P118" s="120">
        <f t="shared" si="56"/>
        <v>43.801898636593904</v>
      </c>
      <c r="Q118" s="120">
        <f t="shared" si="57"/>
        <v>32.694950569667952</v>
      </c>
      <c r="R118" s="186">
        <v>66211</v>
      </c>
      <c r="S118" s="186">
        <v>51029</v>
      </c>
      <c r="T118" s="186">
        <v>15182</v>
      </c>
      <c r="U118" s="203"/>
      <c r="V118" s="213"/>
    </row>
    <row r="119" spans="1:22" ht="39.5" customHeight="1" x14ac:dyDescent="0.3">
      <c r="A119" s="201">
        <v>76</v>
      </c>
      <c r="B119" s="184" t="s">
        <v>154</v>
      </c>
      <c r="C119" s="185">
        <f t="shared" si="54"/>
        <v>101803</v>
      </c>
      <c r="D119" s="185">
        <v>92344</v>
      </c>
      <c r="E119" s="185">
        <v>9459</v>
      </c>
      <c r="F119" s="185">
        <v>44372</v>
      </c>
      <c r="G119" s="185">
        <v>44137</v>
      </c>
      <c r="H119" s="185">
        <v>235</v>
      </c>
      <c r="I119" s="185">
        <v>39450</v>
      </c>
      <c r="J119" s="185">
        <v>39215</v>
      </c>
      <c r="K119" s="185">
        <v>235</v>
      </c>
      <c r="L119" s="185">
        <v>4922</v>
      </c>
      <c r="M119" s="185">
        <v>4922</v>
      </c>
      <c r="N119" s="185">
        <v>0</v>
      </c>
      <c r="O119" s="145">
        <f t="shared" si="55"/>
        <v>43.586141862224096</v>
      </c>
      <c r="P119" s="120">
        <f t="shared" si="56"/>
        <v>42.720696526033095</v>
      </c>
      <c r="Q119" s="120">
        <f t="shared" si="57"/>
        <v>52.035098847658311</v>
      </c>
      <c r="R119" s="186">
        <v>57431</v>
      </c>
      <c r="S119" s="186">
        <v>52894</v>
      </c>
      <c r="T119" s="186">
        <v>4537</v>
      </c>
      <c r="U119" s="203"/>
      <c r="V119" s="213"/>
    </row>
    <row r="120" spans="1:22" ht="39.5" customHeight="1" x14ac:dyDescent="0.3">
      <c r="A120" s="201">
        <v>77</v>
      </c>
      <c r="B120" s="184" t="s">
        <v>151</v>
      </c>
      <c r="C120" s="185">
        <f t="shared" si="54"/>
        <v>44621</v>
      </c>
      <c r="D120" s="185">
        <v>35481</v>
      </c>
      <c r="E120" s="185">
        <v>9140</v>
      </c>
      <c r="F120" s="185">
        <v>19228</v>
      </c>
      <c r="G120" s="185">
        <v>18860</v>
      </c>
      <c r="H120" s="185">
        <v>367</v>
      </c>
      <c r="I120" s="185">
        <v>15151</v>
      </c>
      <c r="J120" s="185">
        <v>14878</v>
      </c>
      <c r="K120" s="185">
        <v>273</v>
      </c>
      <c r="L120" s="185">
        <v>4077</v>
      </c>
      <c r="M120" s="185">
        <v>3982</v>
      </c>
      <c r="N120" s="185">
        <v>94</v>
      </c>
      <c r="O120" s="145">
        <f t="shared" si="55"/>
        <v>43.091817753972343</v>
      </c>
      <c r="P120" s="120">
        <f t="shared" si="56"/>
        <v>42.701727685239987</v>
      </c>
      <c r="Q120" s="120">
        <f t="shared" si="57"/>
        <v>44.606126914660834</v>
      </c>
      <c r="R120" s="186">
        <v>25393</v>
      </c>
      <c r="S120" s="186">
        <v>20330</v>
      </c>
      <c r="T120" s="186">
        <v>5063</v>
      </c>
      <c r="U120" s="203"/>
      <c r="V120" s="213"/>
    </row>
    <row r="121" spans="1:22" ht="39.5" customHeight="1" x14ac:dyDescent="0.3">
      <c r="A121" s="201">
        <v>78</v>
      </c>
      <c r="B121" s="184" t="s">
        <v>139</v>
      </c>
      <c r="C121" s="185">
        <f t="shared" si="54"/>
        <v>95380</v>
      </c>
      <c r="D121" s="185">
        <v>85071</v>
      </c>
      <c r="E121" s="185">
        <v>10309</v>
      </c>
      <c r="F121" s="185">
        <v>40875</v>
      </c>
      <c r="G121" s="185">
        <v>40875</v>
      </c>
      <c r="H121" s="185">
        <v>0</v>
      </c>
      <c r="I121" s="185">
        <v>36052</v>
      </c>
      <c r="J121" s="185">
        <v>36052</v>
      </c>
      <c r="K121" s="185">
        <v>0</v>
      </c>
      <c r="L121" s="185">
        <v>4823</v>
      </c>
      <c r="M121" s="185">
        <v>4823</v>
      </c>
      <c r="N121" s="185">
        <v>0</v>
      </c>
      <c r="O121" s="145">
        <f t="shared" si="55"/>
        <v>42.854896204655063</v>
      </c>
      <c r="P121" s="120">
        <f t="shared" si="56"/>
        <v>42.378718952404462</v>
      </c>
      <c r="Q121" s="120">
        <f t="shared" si="57"/>
        <v>46.784363177805801</v>
      </c>
      <c r="R121" s="186">
        <v>54505</v>
      </c>
      <c r="S121" s="186">
        <v>49019</v>
      </c>
      <c r="T121" s="186">
        <v>5486</v>
      </c>
      <c r="U121" s="203"/>
      <c r="V121" s="213"/>
    </row>
    <row r="122" spans="1:22" ht="39.5" customHeight="1" x14ac:dyDescent="0.3">
      <c r="A122" s="201">
        <v>79</v>
      </c>
      <c r="B122" s="184" t="s">
        <v>164</v>
      </c>
      <c r="C122" s="185">
        <f t="shared" si="54"/>
        <v>91066</v>
      </c>
      <c r="D122" s="185">
        <v>89719</v>
      </c>
      <c r="E122" s="185">
        <v>1347</v>
      </c>
      <c r="F122" s="185">
        <v>38886</v>
      </c>
      <c r="G122" s="185">
        <v>38755</v>
      </c>
      <c r="H122" s="185">
        <v>130</v>
      </c>
      <c r="I122" s="185">
        <v>37975</v>
      </c>
      <c r="J122" s="185">
        <v>37975</v>
      </c>
      <c r="K122" s="185">
        <v>0</v>
      </c>
      <c r="L122" s="185">
        <v>911</v>
      </c>
      <c r="M122" s="185">
        <v>780</v>
      </c>
      <c r="N122" s="185">
        <v>130</v>
      </c>
      <c r="O122" s="145">
        <f t="shared" si="55"/>
        <v>42.700898249621154</v>
      </c>
      <c r="P122" s="120">
        <f t="shared" si="56"/>
        <v>42.326597487711631</v>
      </c>
      <c r="Q122" s="120">
        <f t="shared" si="57"/>
        <v>67.631774313288801</v>
      </c>
      <c r="R122" s="186">
        <v>52180</v>
      </c>
      <c r="S122" s="186">
        <v>51744</v>
      </c>
      <c r="T122" s="186">
        <v>436</v>
      </c>
      <c r="U122" s="203"/>
      <c r="V122" s="213"/>
    </row>
    <row r="123" spans="1:22" ht="39.5" customHeight="1" x14ac:dyDescent="0.3">
      <c r="A123" s="201">
        <v>80</v>
      </c>
      <c r="B123" s="184" t="s">
        <v>199</v>
      </c>
      <c r="C123" s="185">
        <f t="shared" si="54"/>
        <v>54670</v>
      </c>
      <c r="D123" s="185">
        <v>41553</v>
      </c>
      <c r="E123" s="185">
        <v>13117</v>
      </c>
      <c r="F123" s="185">
        <v>23030</v>
      </c>
      <c r="G123" s="185">
        <v>23030</v>
      </c>
      <c r="H123" s="185">
        <v>0</v>
      </c>
      <c r="I123" s="185">
        <v>17548</v>
      </c>
      <c r="J123" s="185">
        <v>17548</v>
      </c>
      <c r="K123" s="185">
        <v>0</v>
      </c>
      <c r="L123" s="185">
        <v>5482</v>
      </c>
      <c r="M123" s="185">
        <v>5482</v>
      </c>
      <c r="N123" s="185">
        <v>0</v>
      </c>
      <c r="O123" s="145">
        <f t="shared" si="55"/>
        <v>42.125480153649171</v>
      </c>
      <c r="P123" s="120">
        <f t="shared" si="56"/>
        <v>42.230404543594929</v>
      </c>
      <c r="Q123" s="120">
        <f t="shared" si="57"/>
        <v>41.793092932835251</v>
      </c>
      <c r="R123" s="186">
        <v>31640</v>
      </c>
      <c r="S123" s="186">
        <v>24005</v>
      </c>
      <c r="T123" s="186">
        <v>7635</v>
      </c>
      <c r="U123" s="203"/>
      <c r="V123" s="213"/>
    </row>
    <row r="124" spans="1:22" ht="39.5" customHeight="1" x14ac:dyDescent="0.3">
      <c r="A124" s="201">
        <v>81</v>
      </c>
      <c r="B124" s="184" t="s">
        <v>196</v>
      </c>
      <c r="C124" s="185">
        <f t="shared" si="54"/>
        <v>63446</v>
      </c>
      <c r="D124" s="185">
        <v>38580</v>
      </c>
      <c r="E124" s="185">
        <v>24866</v>
      </c>
      <c r="F124" s="185">
        <v>25547</v>
      </c>
      <c r="G124" s="185">
        <v>25408</v>
      </c>
      <c r="H124" s="185">
        <v>139</v>
      </c>
      <c r="I124" s="185">
        <v>16042</v>
      </c>
      <c r="J124" s="185">
        <v>16042</v>
      </c>
      <c r="K124" s="185">
        <v>0</v>
      </c>
      <c r="L124" s="185">
        <v>9505</v>
      </c>
      <c r="M124" s="185">
        <v>9366</v>
      </c>
      <c r="N124" s="185">
        <v>139</v>
      </c>
      <c r="O124" s="145">
        <f t="shared" si="55"/>
        <v>40.265737792768654</v>
      </c>
      <c r="P124" s="120">
        <f t="shared" si="56"/>
        <v>41.58113011923276</v>
      </c>
      <c r="Q124" s="120">
        <f t="shared" si="57"/>
        <v>38.224885385667172</v>
      </c>
      <c r="R124" s="186">
        <v>37899</v>
      </c>
      <c r="S124" s="186">
        <v>22538</v>
      </c>
      <c r="T124" s="186">
        <v>15361</v>
      </c>
      <c r="U124" s="203"/>
      <c r="V124" s="213"/>
    </row>
    <row r="125" spans="1:22" ht="39.5" customHeight="1" x14ac:dyDescent="0.3">
      <c r="A125" s="201">
        <v>82</v>
      </c>
      <c r="B125" s="184" t="s">
        <v>152</v>
      </c>
      <c r="C125" s="185">
        <f t="shared" si="54"/>
        <v>81196</v>
      </c>
      <c r="D125" s="185">
        <v>69516</v>
      </c>
      <c r="E125" s="185">
        <v>11680</v>
      </c>
      <c r="F125" s="185">
        <v>35080</v>
      </c>
      <c r="G125" s="185">
        <v>35080</v>
      </c>
      <c r="H125" s="185">
        <v>0</v>
      </c>
      <c r="I125" s="185">
        <v>28710</v>
      </c>
      <c r="J125" s="185">
        <v>28710</v>
      </c>
      <c r="K125" s="185">
        <v>0</v>
      </c>
      <c r="L125" s="185">
        <v>6370</v>
      </c>
      <c r="M125" s="185">
        <v>6370</v>
      </c>
      <c r="N125" s="185">
        <v>0</v>
      </c>
      <c r="O125" s="145">
        <f t="shared" si="55"/>
        <v>43.204098724075081</v>
      </c>
      <c r="P125" s="120">
        <f t="shared" si="56"/>
        <v>41.29984464008286</v>
      </c>
      <c r="Q125" s="120">
        <f t="shared" si="57"/>
        <v>54.537671232876718</v>
      </c>
      <c r="R125" s="186">
        <v>46116</v>
      </c>
      <c r="S125" s="186">
        <v>40806</v>
      </c>
      <c r="T125" s="186">
        <v>5310</v>
      </c>
      <c r="U125" s="203"/>
      <c r="V125" s="213"/>
    </row>
    <row r="126" spans="1:22" ht="39.5" customHeight="1" x14ac:dyDescent="0.3">
      <c r="A126" s="201">
        <v>83</v>
      </c>
      <c r="B126" s="184" t="s">
        <v>201</v>
      </c>
      <c r="C126" s="185">
        <f t="shared" si="54"/>
        <v>120584</v>
      </c>
      <c r="D126" s="185">
        <v>99041</v>
      </c>
      <c r="E126" s="185">
        <v>21543</v>
      </c>
      <c r="F126" s="185">
        <v>47794</v>
      </c>
      <c r="G126" s="185">
        <v>47794</v>
      </c>
      <c r="H126" s="185">
        <v>0</v>
      </c>
      <c r="I126" s="185">
        <v>39534</v>
      </c>
      <c r="J126" s="185">
        <v>39534</v>
      </c>
      <c r="K126" s="185">
        <v>0</v>
      </c>
      <c r="L126" s="185">
        <v>8260</v>
      </c>
      <c r="M126" s="185">
        <v>8260</v>
      </c>
      <c r="N126" s="185">
        <v>0</v>
      </c>
      <c r="O126" s="145">
        <f t="shared" si="55"/>
        <v>39.635440854508062</v>
      </c>
      <c r="P126" s="120">
        <f t="shared" si="56"/>
        <v>39.916802132450194</v>
      </c>
      <c r="Q126" s="120">
        <f t="shared" si="57"/>
        <v>38.341920809543709</v>
      </c>
      <c r="R126" s="186">
        <v>72790</v>
      </c>
      <c r="S126" s="186">
        <v>59507</v>
      </c>
      <c r="T126" s="186">
        <v>13283</v>
      </c>
      <c r="U126" s="203"/>
      <c r="V126" s="213"/>
    </row>
    <row r="127" spans="1:22" ht="39.5" customHeight="1" x14ac:dyDescent="0.3">
      <c r="A127" s="201">
        <v>84</v>
      </c>
      <c r="B127" s="184" t="s">
        <v>189</v>
      </c>
      <c r="C127" s="185">
        <f t="shared" si="54"/>
        <v>67487</v>
      </c>
      <c r="D127" s="185">
        <v>54027</v>
      </c>
      <c r="E127" s="185">
        <v>13460</v>
      </c>
      <c r="F127" s="185">
        <v>25568</v>
      </c>
      <c r="G127" s="185">
        <v>24461</v>
      </c>
      <c r="H127" s="185">
        <v>1107</v>
      </c>
      <c r="I127" s="185">
        <v>21007</v>
      </c>
      <c r="J127" s="185">
        <v>21007</v>
      </c>
      <c r="K127" s="185">
        <v>0</v>
      </c>
      <c r="L127" s="185">
        <v>4561</v>
      </c>
      <c r="M127" s="185">
        <v>3454</v>
      </c>
      <c r="N127" s="185">
        <v>1107</v>
      </c>
      <c r="O127" s="145">
        <f t="shared" si="55"/>
        <v>37.885815045860681</v>
      </c>
      <c r="P127" s="120">
        <f t="shared" si="56"/>
        <v>38.882410646528584</v>
      </c>
      <c r="Q127" s="120">
        <f t="shared" si="57"/>
        <v>33.885586924219915</v>
      </c>
      <c r="R127" s="186">
        <v>41919</v>
      </c>
      <c r="S127" s="186">
        <v>33020</v>
      </c>
      <c r="T127" s="186">
        <v>8899</v>
      </c>
      <c r="U127" s="203"/>
      <c r="V127" s="213"/>
    </row>
    <row r="128" spans="1:22" ht="39.5" customHeight="1" x14ac:dyDescent="0.3">
      <c r="A128" s="201">
        <v>85</v>
      </c>
      <c r="B128" s="184" t="s">
        <v>147</v>
      </c>
      <c r="C128" s="185">
        <f t="shared" si="54"/>
        <v>45646</v>
      </c>
      <c r="D128" s="185">
        <v>41195</v>
      </c>
      <c r="E128" s="185">
        <v>4451</v>
      </c>
      <c r="F128" s="185">
        <v>16815</v>
      </c>
      <c r="G128" s="185">
        <v>16815</v>
      </c>
      <c r="H128" s="185">
        <v>0</v>
      </c>
      <c r="I128" s="185">
        <v>15065</v>
      </c>
      <c r="J128" s="185">
        <v>15065</v>
      </c>
      <c r="K128" s="185">
        <v>0</v>
      </c>
      <c r="L128" s="185">
        <v>1750</v>
      </c>
      <c r="M128" s="185">
        <v>1750</v>
      </c>
      <c r="N128" s="185">
        <v>0</v>
      </c>
      <c r="O128" s="145">
        <f t="shared" si="55"/>
        <v>36.837839022039169</v>
      </c>
      <c r="P128" s="120">
        <f t="shared" si="56"/>
        <v>36.569972083990777</v>
      </c>
      <c r="Q128" s="120">
        <f t="shared" si="57"/>
        <v>39.31700741406425</v>
      </c>
      <c r="R128" s="186">
        <v>28831</v>
      </c>
      <c r="S128" s="186">
        <v>26130</v>
      </c>
      <c r="T128" s="186">
        <v>2701</v>
      </c>
      <c r="U128" s="203"/>
      <c r="V128" s="213"/>
    </row>
    <row r="129" spans="1:22" ht="39.5" customHeight="1" x14ac:dyDescent="0.3">
      <c r="A129" s="201">
        <v>86</v>
      </c>
      <c r="B129" s="184" t="s">
        <v>156</v>
      </c>
      <c r="C129" s="185">
        <f t="shared" si="54"/>
        <v>85609</v>
      </c>
      <c r="D129" s="185">
        <v>71563</v>
      </c>
      <c r="E129" s="185">
        <v>14046</v>
      </c>
      <c r="F129" s="185">
        <v>31618</v>
      </c>
      <c r="G129" s="185">
        <v>31618</v>
      </c>
      <c r="H129" s="185">
        <v>0</v>
      </c>
      <c r="I129" s="185">
        <v>25849</v>
      </c>
      <c r="J129" s="185">
        <v>25849</v>
      </c>
      <c r="K129" s="185">
        <v>0</v>
      </c>
      <c r="L129" s="185">
        <v>5769</v>
      </c>
      <c r="M129" s="185">
        <v>5769</v>
      </c>
      <c r="N129" s="185">
        <v>0</v>
      </c>
      <c r="O129" s="145">
        <f t="shared" si="55"/>
        <v>36.933032741884617</v>
      </c>
      <c r="P129" s="120">
        <f t="shared" si="56"/>
        <v>36.120620991294381</v>
      </c>
      <c r="Q129" s="120">
        <f t="shared" si="57"/>
        <v>41.072191371208881</v>
      </c>
      <c r="R129" s="186">
        <v>53991</v>
      </c>
      <c r="S129" s="186">
        <v>45714</v>
      </c>
      <c r="T129" s="186">
        <v>8277</v>
      </c>
      <c r="U129" s="203"/>
      <c r="V129" s="213"/>
    </row>
    <row r="130" spans="1:22" ht="39.5" customHeight="1" x14ac:dyDescent="0.3">
      <c r="A130" s="201">
        <v>87</v>
      </c>
      <c r="B130" s="184" t="s">
        <v>149</v>
      </c>
      <c r="C130" s="185">
        <f t="shared" si="54"/>
        <v>74863</v>
      </c>
      <c r="D130" s="185">
        <v>62053</v>
      </c>
      <c r="E130" s="185">
        <v>12810</v>
      </c>
      <c r="F130" s="185">
        <v>27509</v>
      </c>
      <c r="G130" s="185">
        <v>27509</v>
      </c>
      <c r="H130" s="185">
        <v>0</v>
      </c>
      <c r="I130" s="185">
        <v>22189</v>
      </c>
      <c r="J130" s="185">
        <v>22189</v>
      </c>
      <c r="K130" s="185">
        <v>0</v>
      </c>
      <c r="L130" s="185">
        <v>5320</v>
      </c>
      <c r="M130" s="185">
        <v>5320</v>
      </c>
      <c r="N130" s="185">
        <v>0</v>
      </c>
      <c r="O130" s="145">
        <f t="shared" si="55"/>
        <v>36.745788974526796</v>
      </c>
      <c r="P130" s="120">
        <f t="shared" si="56"/>
        <v>35.758142233252222</v>
      </c>
      <c r="Q130" s="120">
        <f t="shared" si="57"/>
        <v>41.530054644808743</v>
      </c>
      <c r="R130" s="186">
        <v>47354</v>
      </c>
      <c r="S130" s="186">
        <v>39864</v>
      </c>
      <c r="T130" s="186">
        <v>7490</v>
      </c>
      <c r="U130" s="203"/>
      <c r="V130" s="213"/>
    </row>
    <row r="131" spans="1:22" ht="39.5" customHeight="1" x14ac:dyDescent="0.3">
      <c r="A131" s="201">
        <v>88</v>
      </c>
      <c r="B131" s="184" t="s">
        <v>153</v>
      </c>
      <c r="C131" s="185">
        <f t="shared" si="54"/>
        <v>70555</v>
      </c>
      <c r="D131" s="185">
        <v>70347</v>
      </c>
      <c r="E131" s="185">
        <v>208</v>
      </c>
      <c r="F131" s="185">
        <v>23806</v>
      </c>
      <c r="G131" s="185">
        <v>23806</v>
      </c>
      <c r="H131" s="185">
        <v>0</v>
      </c>
      <c r="I131" s="185">
        <v>23720</v>
      </c>
      <c r="J131" s="185">
        <v>23720</v>
      </c>
      <c r="K131" s="185">
        <v>0</v>
      </c>
      <c r="L131" s="185">
        <v>86</v>
      </c>
      <c r="M131" s="185">
        <v>86</v>
      </c>
      <c r="N131" s="185">
        <v>0</v>
      </c>
      <c r="O131" s="145">
        <f t="shared" si="55"/>
        <v>33.7410530791581</v>
      </c>
      <c r="P131" s="120">
        <f t="shared" si="56"/>
        <v>33.71856653446487</v>
      </c>
      <c r="Q131" s="120">
        <f t="shared" si="57"/>
        <v>41.346153846153847</v>
      </c>
      <c r="R131" s="186">
        <v>46749</v>
      </c>
      <c r="S131" s="186">
        <v>46627</v>
      </c>
      <c r="T131" s="186">
        <v>122</v>
      </c>
      <c r="U131" s="203"/>
      <c r="V131" s="213"/>
    </row>
    <row r="132" spans="1:22" ht="39.5" customHeight="1" x14ac:dyDescent="0.3">
      <c r="A132" s="201">
        <v>89</v>
      </c>
      <c r="B132" s="184" t="s">
        <v>143</v>
      </c>
      <c r="C132" s="185">
        <f t="shared" si="54"/>
        <v>210939</v>
      </c>
      <c r="D132" s="185">
        <v>201490</v>
      </c>
      <c r="E132" s="185">
        <v>9449</v>
      </c>
      <c r="F132" s="185">
        <v>63481</v>
      </c>
      <c r="G132" s="185">
        <v>61089</v>
      </c>
      <c r="H132" s="185">
        <v>2392</v>
      </c>
      <c r="I132" s="185">
        <v>58884</v>
      </c>
      <c r="J132" s="185">
        <v>56492</v>
      </c>
      <c r="K132" s="185">
        <v>2392</v>
      </c>
      <c r="L132" s="185">
        <v>4597</v>
      </c>
      <c r="M132" s="185">
        <v>4597</v>
      </c>
      <c r="N132" s="185">
        <v>0</v>
      </c>
      <c r="O132" s="145">
        <f t="shared" si="55"/>
        <v>30.094482291088891</v>
      </c>
      <c r="P132" s="120">
        <f t="shared" si="56"/>
        <v>29.224279120551888</v>
      </c>
      <c r="Q132" s="120">
        <f t="shared" si="57"/>
        <v>48.650650862525133</v>
      </c>
      <c r="R132" s="186">
        <v>147458</v>
      </c>
      <c r="S132" s="186">
        <v>142606</v>
      </c>
      <c r="T132" s="186">
        <v>4852</v>
      </c>
      <c r="U132" s="203"/>
      <c r="V132" s="213"/>
    </row>
    <row r="133" spans="1:22" ht="39.5" customHeight="1" x14ac:dyDescent="0.3">
      <c r="A133" s="201">
        <v>90</v>
      </c>
      <c r="B133" s="184" t="s">
        <v>198</v>
      </c>
      <c r="C133" s="185">
        <f t="shared" si="54"/>
        <v>41078</v>
      </c>
      <c r="D133" s="185">
        <v>35453</v>
      </c>
      <c r="E133" s="185">
        <v>5625</v>
      </c>
      <c r="F133" s="185">
        <v>13092</v>
      </c>
      <c r="G133" s="185">
        <v>13092</v>
      </c>
      <c r="H133" s="185">
        <v>0</v>
      </c>
      <c r="I133" s="185">
        <v>10309</v>
      </c>
      <c r="J133" s="185">
        <v>10309</v>
      </c>
      <c r="K133" s="185">
        <v>0</v>
      </c>
      <c r="L133" s="185">
        <v>2783</v>
      </c>
      <c r="M133" s="185">
        <v>2783</v>
      </c>
      <c r="N133" s="185">
        <v>0</v>
      </c>
      <c r="O133" s="145">
        <f t="shared" si="55"/>
        <v>31.871074541116901</v>
      </c>
      <c r="P133" s="120">
        <f t="shared" si="56"/>
        <v>29.077934166361096</v>
      </c>
      <c r="Q133" s="120">
        <f t="shared" si="57"/>
        <v>49.475555555555559</v>
      </c>
      <c r="R133" s="186">
        <v>27986</v>
      </c>
      <c r="S133" s="186">
        <v>25144</v>
      </c>
      <c r="T133" s="186">
        <v>2842</v>
      </c>
      <c r="U133" s="203"/>
      <c r="V133" s="213"/>
    </row>
    <row r="134" spans="1:22" ht="39.5" customHeight="1" x14ac:dyDescent="0.3">
      <c r="A134" s="201">
        <v>91</v>
      </c>
      <c r="B134" s="184" t="s">
        <v>188</v>
      </c>
      <c r="C134" s="185">
        <f t="shared" si="54"/>
        <v>65580</v>
      </c>
      <c r="D134" s="185">
        <v>57182</v>
      </c>
      <c r="E134" s="185">
        <v>8398</v>
      </c>
      <c r="F134" s="185">
        <v>16501</v>
      </c>
      <c r="G134" s="185">
        <v>16501</v>
      </c>
      <c r="H134" s="185">
        <v>0</v>
      </c>
      <c r="I134" s="185">
        <v>14338</v>
      </c>
      <c r="J134" s="185">
        <v>14338</v>
      </c>
      <c r="K134" s="185">
        <v>0</v>
      </c>
      <c r="L134" s="185">
        <v>2163</v>
      </c>
      <c r="M134" s="185">
        <v>2163</v>
      </c>
      <c r="N134" s="185">
        <v>0</v>
      </c>
      <c r="O134" s="145">
        <f t="shared" si="55"/>
        <v>25.161634644708752</v>
      </c>
      <c r="P134" s="120">
        <f t="shared" si="56"/>
        <v>25.07432408799972</v>
      </c>
      <c r="Q134" s="120">
        <f t="shared" si="57"/>
        <v>25.756132412479161</v>
      </c>
      <c r="R134" s="186">
        <v>49079</v>
      </c>
      <c r="S134" s="186">
        <v>42844</v>
      </c>
      <c r="T134" s="186">
        <v>6235</v>
      </c>
      <c r="U134" s="203"/>
      <c r="V134" s="213"/>
    </row>
    <row r="135" spans="1:22" ht="39.5" customHeight="1" x14ac:dyDescent="0.3">
      <c r="A135" s="201">
        <v>92</v>
      </c>
      <c r="B135" s="184" t="s">
        <v>181</v>
      </c>
      <c r="C135" s="185">
        <f t="shared" si="54"/>
        <v>222699</v>
      </c>
      <c r="D135" s="185">
        <v>122910</v>
      </c>
      <c r="E135" s="185">
        <v>99789</v>
      </c>
      <c r="F135" s="185">
        <v>68891</v>
      </c>
      <c r="G135" s="185">
        <v>58796</v>
      </c>
      <c r="H135" s="185">
        <v>10096</v>
      </c>
      <c r="I135" s="185">
        <v>26990</v>
      </c>
      <c r="J135" s="185">
        <v>24247</v>
      </c>
      <c r="K135" s="185">
        <v>2744</v>
      </c>
      <c r="L135" s="185">
        <v>41901</v>
      </c>
      <c r="M135" s="185">
        <v>34549</v>
      </c>
      <c r="N135" s="185">
        <v>7352</v>
      </c>
      <c r="O135" s="145">
        <f t="shared" si="55"/>
        <v>30.934579858912702</v>
      </c>
      <c r="P135" s="120">
        <f t="shared" si="56"/>
        <v>21.959157106826133</v>
      </c>
      <c r="Q135" s="120">
        <f t="shared" si="57"/>
        <v>41.989598051889487</v>
      </c>
      <c r="R135" s="186">
        <v>153808</v>
      </c>
      <c r="S135" s="186">
        <v>95920</v>
      </c>
      <c r="T135" s="186">
        <v>57888</v>
      </c>
      <c r="U135" s="203"/>
      <c r="V135" s="213"/>
    </row>
    <row r="136" spans="1:22" ht="39.5" customHeight="1" x14ac:dyDescent="0.3">
      <c r="A136" s="205">
        <v>93</v>
      </c>
      <c r="B136" s="206" t="s">
        <v>141</v>
      </c>
      <c r="C136" s="207">
        <f t="shared" si="54"/>
        <v>34250</v>
      </c>
      <c r="D136" s="207">
        <v>31691</v>
      </c>
      <c r="E136" s="207">
        <v>2559</v>
      </c>
      <c r="F136" s="207">
        <v>7382</v>
      </c>
      <c r="G136" s="207">
        <v>7382</v>
      </c>
      <c r="H136" s="207">
        <v>0</v>
      </c>
      <c r="I136" s="207">
        <v>5100</v>
      </c>
      <c r="J136" s="207">
        <v>5100</v>
      </c>
      <c r="K136" s="207">
        <v>0</v>
      </c>
      <c r="L136" s="207">
        <v>2282</v>
      </c>
      <c r="M136" s="207">
        <v>2282</v>
      </c>
      <c r="N136" s="207">
        <v>0</v>
      </c>
      <c r="O136" s="146">
        <f t="shared" si="55"/>
        <v>21.553284671532847</v>
      </c>
      <c r="P136" s="131">
        <f t="shared" si="56"/>
        <v>16.09289703701366</v>
      </c>
      <c r="Q136" s="131">
        <f t="shared" si="57"/>
        <v>89.175459163735837</v>
      </c>
      <c r="R136" s="209">
        <v>26868</v>
      </c>
      <c r="S136" s="209">
        <v>26591</v>
      </c>
      <c r="T136" s="209">
        <v>277</v>
      </c>
      <c r="U136" s="210"/>
      <c r="V136" s="213"/>
    </row>
  </sheetData>
  <autoFilter ref="A10:V10" xr:uid="{00000000-0009-0000-0000-000001000000}"/>
  <mergeCells count="21">
    <mergeCell ref="O7:O8"/>
    <mergeCell ref="P7:Q7"/>
    <mergeCell ref="R7:R8"/>
    <mergeCell ref="S7:S8"/>
    <mergeCell ref="T7:T8"/>
    <mergeCell ref="L7:N7"/>
    <mergeCell ref="A2:U2"/>
    <mergeCell ref="A3:U3"/>
    <mergeCell ref="P4:U4"/>
    <mergeCell ref="A5:A8"/>
    <mergeCell ref="B5:B8"/>
    <mergeCell ref="C5:E6"/>
    <mergeCell ref="F5:N6"/>
    <mergeCell ref="O5:Q6"/>
    <mergeCell ref="R5:T6"/>
    <mergeCell ref="U5:U8"/>
    <mergeCell ref="C7:C8"/>
    <mergeCell ref="D7:D8"/>
    <mergeCell ref="E7:E8"/>
    <mergeCell ref="F7:H7"/>
    <mergeCell ref="I7:K7"/>
  </mergeCells>
  <printOptions horizontalCentered="1"/>
  <pageMargins left="0.35433070866141703" right="0.35433070866141703" top="0.41" bottom="0.35" header="0.28999999999999998" footer="0.26"/>
  <pageSetup paperSize="9"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28"/>
  <sheetViews>
    <sheetView view="pageBreakPreview" zoomScale="60" zoomScaleNormal="100" workbookViewId="0">
      <selection activeCell="I5" sqref="I5"/>
    </sheetView>
  </sheetViews>
  <sheetFormatPr defaultColWidth="9.1796875" defaultRowHeight="14" x14ac:dyDescent="0.3"/>
  <cols>
    <col min="1" max="1" width="5.54296875" style="112" customWidth="1"/>
    <col min="2" max="2" width="33.1796875" style="97" customWidth="1"/>
    <col min="3" max="3" width="18.1796875" style="98" customWidth="1"/>
    <col min="4" max="4" width="21.453125" style="99" customWidth="1"/>
    <col min="5" max="5" width="19.453125" style="111" customWidth="1"/>
    <col min="6" max="6" width="24.453125" style="110" customWidth="1"/>
    <col min="7" max="7" width="9.1796875" style="97" customWidth="1"/>
    <col min="8" max="16384" width="9.1796875" style="97"/>
  </cols>
  <sheetData>
    <row r="2" spans="1:6" ht="63" customHeight="1" x14ac:dyDescent="0.3">
      <c r="A2" s="253" t="s">
        <v>223</v>
      </c>
      <c r="B2" s="253"/>
      <c r="C2" s="253"/>
      <c r="D2" s="253"/>
      <c r="E2" s="253"/>
      <c r="F2" s="253"/>
    </row>
    <row r="3" spans="1:6" ht="18.75" customHeight="1" x14ac:dyDescent="0.3">
      <c r="A3" s="254" t="s">
        <v>51</v>
      </c>
      <c r="B3" s="254"/>
      <c r="C3" s="254"/>
      <c r="D3" s="254"/>
      <c r="E3" s="254"/>
      <c r="F3" s="254"/>
    </row>
    <row r="4" spans="1:6" x14ac:dyDescent="0.3">
      <c r="E4" s="255" t="s">
        <v>52</v>
      </c>
      <c r="F4" s="255"/>
    </row>
    <row r="5" spans="1:6" ht="70" x14ac:dyDescent="0.3">
      <c r="A5" s="147" t="s">
        <v>53</v>
      </c>
      <c r="B5" s="147" t="s">
        <v>54</v>
      </c>
      <c r="C5" s="148" t="s">
        <v>212</v>
      </c>
      <c r="D5" s="148" t="s">
        <v>213</v>
      </c>
      <c r="E5" s="149" t="s">
        <v>214</v>
      </c>
      <c r="F5" s="150" t="s">
        <v>59</v>
      </c>
    </row>
    <row r="6" spans="1:6" ht="20.25" customHeight="1" x14ac:dyDescent="0.3">
      <c r="A6" s="151" t="s">
        <v>215</v>
      </c>
      <c r="B6" s="151" t="s">
        <v>216</v>
      </c>
      <c r="C6" s="151" t="s">
        <v>217</v>
      </c>
      <c r="D6" s="151" t="s">
        <v>218</v>
      </c>
      <c r="E6" s="151" t="s">
        <v>219</v>
      </c>
      <c r="F6" s="151" t="s">
        <v>220</v>
      </c>
    </row>
    <row r="7" spans="1:6" ht="33.75" customHeight="1" x14ac:dyDescent="0.35">
      <c r="A7" s="100" t="s">
        <v>18</v>
      </c>
      <c r="B7" s="124" t="s">
        <v>81</v>
      </c>
      <c r="C7" s="139">
        <v>9583557.2970000003</v>
      </c>
      <c r="D7" s="139">
        <v>7523692</v>
      </c>
      <c r="E7" s="136">
        <v>78.506255734028812</v>
      </c>
      <c r="F7" s="140"/>
    </row>
    <row r="8" spans="1:6" ht="36.75" customHeight="1" x14ac:dyDescent="0.3">
      <c r="A8" s="138">
        <v>1</v>
      </c>
      <c r="B8" s="121" t="s">
        <v>82</v>
      </c>
      <c r="C8" s="122">
        <v>1672646</v>
      </c>
      <c r="D8" s="122">
        <v>1443188</v>
      </c>
      <c r="E8" s="119">
        <v>86.281735645199291</v>
      </c>
      <c r="F8" s="135"/>
    </row>
    <row r="9" spans="1:6" ht="66" x14ac:dyDescent="0.3">
      <c r="A9" s="113">
        <v>2</v>
      </c>
      <c r="B9" s="101" t="s">
        <v>84</v>
      </c>
      <c r="C9" s="102">
        <v>4557436.2970000003</v>
      </c>
      <c r="D9" s="102">
        <v>3747150</v>
      </c>
      <c r="E9" s="119">
        <v>82.220567788662606</v>
      </c>
      <c r="F9" s="103" t="s">
        <v>85</v>
      </c>
    </row>
    <row r="10" spans="1:6" ht="55.5" customHeight="1" x14ac:dyDescent="0.35">
      <c r="A10" s="132">
        <v>3</v>
      </c>
      <c r="B10" s="107" t="s">
        <v>83</v>
      </c>
      <c r="C10" s="108">
        <v>3353475</v>
      </c>
      <c r="D10" s="108">
        <v>2333354</v>
      </c>
      <c r="E10" s="133">
        <v>69.580181751764954</v>
      </c>
      <c r="F10" s="134"/>
    </row>
    <row r="11" spans="1:6" ht="33.75" customHeight="1" x14ac:dyDescent="0.3">
      <c r="A11" s="123" t="s">
        <v>42</v>
      </c>
      <c r="B11" s="124" t="s">
        <v>86</v>
      </c>
      <c r="C11" s="125">
        <v>1768843</v>
      </c>
      <c r="D11" s="125">
        <v>1368449</v>
      </c>
      <c r="E11" s="136">
        <v>77.364073578039424</v>
      </c>
      <c r="F11" s="137"/>
    </row>
    <row r="12" spans="1:6" ht="76.5" customHeight="1" x14ac:dyDescent="0.3">
      <c r="A12" s="128">
        <v>1</v>
      </c>
      <c r="B12" s="116" t="s">
        <v>87</v>
      </c>
      <c r="C12" s="117">
        <v>930000</v>
      </c>
      <c r="D12" s="117">
        <v>930000</v>
      </c>
      <c r="E12" s="129">
        <v>100</v>
      </c>
      <c r="F12" s="118" t="s">
        <v>88</v>
      </c>
    </row>
    <row r="13" spans="1:6" ht="38.25" customHeight="1" x14ac:dyDescent="0.3">
      <c r="A13" s="114">
        <v>2</v>
      </c>
      <c r="B13" s="101" t="s">
        <v>105</v>
      </c>
      <c r="C13" s="102">
        <v>1751</v>
      </c>
      <c r="D13" s="102">
        <v>1751</v>
      </c>
      <c r="E13" s="120">
        <v>100</v>
      </c>
      <c r="F13" s="106"/>
    </row>
    <row r="14" spans="1:6" ht="39" customHeight="1" x14ac:dyDescent="0.3">
      <c r="A14" s="114">
        <v>3</v>
      </c>
      <c r="B14" s="101" t="s">
        <v>103</v>
      </c>
      <c r="C14" s="102">
        <v>126</v>
      </c>
      <c r="D14" s="102">
        <v>125</v>
      </c>
      <c r="E14" s="120">
        <v>99.206349206349216</v>
      </c>
      <c r="F14" s="106"/>
    </row>
    <row r="15" spans="1:6" ht="39" customHeight="1" x14ac:dyDescent="0.3">
      <c r="A15" s="114">
        <v>4</v>
      </c>
      <c r="B15" s="101" t="s">
        <v>98</v>
      </c>
      <c r="C15" s="102">
        <v>1831</v>
      </c>
      <c r="D15" s="102">
        <v>1790</v>
      </c>
      <c r="E15" s="120">
        <v>97.760786455488798</v>
      </c>
      <c r="F15" s="106"/>
    </row>
    <row r="16" spans="1:6" ht="36" customHeight="1" x14ac:dyDescent="0.3">
      <c r="A16" s="114">
        <v>5</v>
      </c>
      <c r="B16" s="101" t="s">
        <v>89</v>
      </c>
      <c r="C16" s="102">
        <v>8517</v>
      </c>
      <c r="D16" s="102">
        <v>7300</v>
      </c>
      <c r="E16" s="120">
        <v>85.710931079018437</v>
      </c>
      <c r="F16" s="106"/>
    </row>
    <row r="17" spans="1:6" ht="33" customHeight="1" x14ac:dyDescent="0.3">
      <c r="A17" s="114">
        <v>6</v>
      </c>
      <c r="B17" s="101" t="s">
        <v>113</v>
      </c>
      <c r="C17" s="102">
        <v>272</v>
      </c>
      <c r="D17" s="102">
        <v>230</v>
      </c>
      <c r="E17" s="120">
        <v>84.558823529411768</v>
      </c>
      <c r="F17" s="106"/>
    </row>
    <row r="18" spans="1:6" ht="33" customHeight="1" x14ac:dyDescent="0.3">
      <c r="A18" s="114">
        <v>7</v>
      </c>
      <c r="B18" s="101" t="s">
        <v>97</v>
      </c>
      <c r="C18" s="102">
        <v>3396</v>
      </c>
      <c r="D18" s="102">
        <v>2701</v>
      </c>
      <c r="E18" s="120">
        <v>79.534746760895175</v>
      </c>
      <c r="F18" s="106"/>
    </row>
    <row r="19" spans="1:6" ht="33" x14ac:dyDescent="0.3">
      <c r="A19" s="114">
        <v>8</v>
      </c>
      <c r="B19" s="101" t="s">
        <v>106</v>
      </c>
      <c r="C19" s="102">
        <v>1098</v>
      </c>
      <c r="D19" s="102">
        <v>844</v>
      </c>
      <c r="E19" s="120">
        <v>76.867030965391621</v>
      </c>
      <c r="F19" s="106"/>
    </row>
    <row r="20" spans="1:6" ht="47.25" customHeight="1" x14ac:dyDescent="0.3">
      <c r="A20" s="114">
        <v>9</v>
      </c>
      <c r="B20" s="101" t="s">
        <v>91</v>
      </c>
      <c r="C20" s="102">
        <v>84216</v>
      </c>
      <c r="D20" s="102">
        <v>54917</v>
      </c>
      <c r="E20" s="120">
        <v>65.209698869573472</v>
      </c>
      <c r="F20" s="103"/>
    </row>
    <row r="21" spans="1:6" ht="33" customHeight="1" x14ac:dyDescent="0.3">
      <c r="A21" s="114">
        <v>10</v>
      </c>
      <c r="B21" s="101" t="s">
        <v>104</v>
      </c>
      <c r="C21" s="102">
        <v>4303</v>
      </c>
      <c r="D21" s="102">
        <v>2727</v>
      </c>
      <c r="E21" s="120">
        <v>63.374389960492685</v>
      </c>
      <c r="F21" s="106"/>
    </row>
    <row r="22" spans="1:6" ht="33" customHeight="1" x14ac:dyDescent="0.3">
      <c r="A22" s="114">
        <v>11</v>
      </c>
      <c r="B22" s="101" t="s">
        <v>93</v>
      </c>
      <c r="C22" s="102">
        <v>118998</v>
      </c>
      <c r="D22" s="102">
        <v>74233</v>
      </c>
      <c r="E22" s="120">
        <v>62.381720701188257</v>
      </c>
      <c r="F22" s="103"/>
    </row>
    <row r="23" spans="1:6" ht="49.5" customHeight="1" x14ac:dyDescent="0.3">
      <c r="A23" s="114">
        <v>12</v>
      </c>
      <c r="B23" s="101" t="s">
        <v>102</v>
      </c>
      <c r="C23" s="102">
        <v>317745</v>
      </c>
      <c r="D23" s="102">
        <v>186651</v>
      </c>
      <c r="E23" s="120">
        <v>58.74238776377284</v>
      </c>
      <c r="F23" s="106"/>
    </row>
    <row r="24" spans="1:6" ht="33" customHeight="1" x14ac:dyDescent="0.3">
      <c r="A24" s="114">
        <v>13</v>
      </c>
      <c r="B24" s="101" t="s">
        <v>96</v>
      </c>
      <c r="C24" s="102">
        <v>51324</v>
      </c>
      <c r="D24" s="102">
        <v>28238</v>
      </c>
      <c r="E24" s="120">
        <v>55.01909438079651</v>
      </c>
      <c r="F24" s="106"/>
    </row>
    <row r="25" spans="1:6" ht="33.75" customHeight="1" x14ac:dyDescent="0.3">
      <c r="A25" s="114">
        <v>14</v>
      </c>
      <c r="B25" s="101" t="s">
        <v>92</v>
      </c>
      <c r="C25" s="102">
        <v>125106</v>
      </c>
      <c r="D25" s="102">
        <v>59022</v>
      </c>
      <c r="E25" s="120">
        <v>47.177593400796127</v>
      </c>
      <c r="F25" s="106"/>
    </row>
    <row r="26" spans="1:6" ht="33" customHeight="1" x14ac:dyDescent="0.3">
      <c r="A26" s="114">
        <v>15</v>
      </c>
      <c r="B26" s="101" t="s">
        <v>107</v>
      </c>
      <c r="C26" s="102">
        <v>2000</v>
      </c>
      <c r="D26" s="102">
        <v>893</v>
      </c>
      <c r="E26" s="120">
        <v>44.65</v>
      </c>
      <c r="F26" s="106"/>
    </row>
    <row r="27" spans="1:6" ht="33" customHeight="1" x14ac:dyDescent="0.3">
      <c r="A27" s="114">
        <v>16</v>
      </c>
      <c r="B27" s="101" t="s">
        <v>94</v>
      </c>
      <c r="C27" s="102">
        <v>56626</v>
      </c>
      <c r="D27" s="102">
        <v>14109</v>
      </c>
      <c r="E27" s="120">
        <v>24.916116271677321</v>
      </c>
      <c r="F27" s="103"/>
    </row>
    <row r="28" spans="1:6" ht="33" customHeight="1" x14ac:dyDescent="0.3">
      <c r="A28" s="114">
        <v>17</v>
      </c>
      <c r="B28" s="101" t="s">
        <v>101</v>
      </c>
      <c r="C28" s="102">
        <v>12000</v>
      </c>
      <c r="D28" s="102">
        <v>2039</v>
      </c>
      <c r="E28" s="120">
        <v>16.991666666666667</v>
      </c>
      <c r="F28" s="106"/>
    </row>
    <row r="29" spans="1:6" ht="36.75" customHeight="1" x14ac:dyDescent="0.3">
      <c r="A29" s="114">
        <v>18</v>
      </c>
      <c r="B29" s="101" t="s">
        <v>99</v>
      </c>
      <c r="C29" s="102">
        <v>6400</v>
      </c>
      <c r="D29" s="102">
        <v>540</v>
      </c>
      <c r="E29" s="120">
        <v>8.4375</v>
      </c>
      <c r="F29" s="106"/>
    </row>
    <row r="30" spans="1:6" ht="33" customHeight="1" x14ac:dyDescent="0.3">
      <c r="A30" s="114">
        <v>19</v>
      </c>
      <c r="B30" s="101" t="s">
        <v>95</v>
      </c>
      <c r="C30" s="102">
        <v>30000</v>
      </c>
      <c r="D30" s="102">
        <v>313</v>
      </c>
      <c r="E30" s="120">
        <v>1.0433333333333332</v>
      </c>
      <c r="F30" s="106"/>
    </row>
    <row r="31" spans="1:6" ht="44.25" customHeight="1" x14ac:dyDescent="0.3">
      <c r="A31" s="114">
        <v>20</v>
      </c>
      <c r="B31" s="101" t="s">
        <v>100</v>
      </c>
      <c r="C31" s="102">
        <v>9027</v>
      </c>
      <c r="D31" s="102">
        <v>26</v>
      </c>
      <c r="E31" s="120">
        <v>0.28802481444555222</v>
      </c>
      <c r="F31" s="106"/>
    </row>
    <row r="32" spans="1:6" ht="42" customHeight="1" x14ac:dyDescent="0.3">
      <c r="A32" s="114">
        <v>21</v>
      </c>
      <c r="B32" s="101" t="s">
        <v>108</v>
      </c>
      <c r="C32" s="102">
        <v>1561</v>
      </c>
      <c r="D32" s="102">
        <v>0</v>
      </c>
      <c r="E32" s="120">
        <v>0</v>
      </c>
      <c r="F32" s="106"/>
    </row>
    <row r="33" spans="1:7" ht="42" customHeight="1" x14ac:dyDescent="0.3">
      <c r="A33" s="114">
        <v>22</v>
      </c>
      <c r="B33" s="101" t="s">
        <v>114</v>
      </c>
      <c r="C33" s="102">
        <v>2374</v>
      </c>
      <c r="D33" s="102">
        <v>0</v>
      </c>
      <c r="E33" s="120">
        <v>0</v>
      </c>
      <c r="F33" s="106"/>
    </row>
    <row r="34" spans="1:7" ht="33" customHeight="1" x14ac:dyDescent="0.3">
      <c r="A34" s="114">
        <v>23</v>
      </c>
      <c r="B34" s="101" t="s">
        <v>116</v>
      </c>
      <c r="C34" s="102">
        <v>172</v>
      </c>
      <c r="D34" s="102">
        <v>0</v>
      </c>
      <c r="E34" s="120">
        <v>0</v>
      </c>
      <c r="F34" s="106"/>
    </row>
    <row r="35" spans="1:7" ht="38.25" customHeight="1" x14ac:dyDescent="0.3">
      <c r="A35" s="123" t="s">
        <v>117</v>
      </c>
      <c r="B35" s="124" t="s">
        <v>118</v>
      </c>
      <c r="C35" s="125">
        <v>7127909.7029999997</v>
      </c>
      <c r="D35" s="125">
        <v>4373490</v>
      </c>
      <c r="E35" s="126">
        <v>61.357258750896897</v>
      </c>
      <c r="F35" s="127"/>
    </row>
    <row r="36" spans="1:7" ht="21.75" customHeight="1" x14ac:dyDescent="0.3">
      <c r="A36" s="128">
        <v>1</v>
      </c>
      <c r="B36" s="116" t="s">
        <v>192</v>
      </c>
      <c r="C36" s="117">
        <v>34520</v>
      </c>
      <c r="D36" s="117">
        <v>32370</v>
      </c>
      <c r="E36" s="129">
        <v>93.771726535341799</v>
      </c>
      <c r="F36" s="130"/>
      <c r="G36" s="110"/>
    </row>
    <row r="37" spans="1:7" ht="21.75" customHeight="1" x14ac:dyDescent="0.3">
      <c r="A37" s="114">
        <v>2</v>
      </c>
      <c r="B37" s="101" t="s">
        <v>157</v>
      </c>
      <c r="C37" s="102">
        <v>88853</v>
      </c>
      <c r="D37" s="102">
        <v>80459</v>
      </c>
      <c r="E37" s="120">
        <v>90.552935747808178</v>
      </c>
      <c r="F37" s="106"/>
      <c r="G37" s="110"/>
    </row>
    <row r="38" spans="1:7" ht="21.75" customHeight="1" x14ac:dyDescent="0.3">
      <c r="A38" s="114">
        <v>3</v>
      </c>
      <c r="B38" s="101" t="s">
        <v>191</v>
      </c>
      <c r="C38" s="102">
        <v>36027</v>
      </c>
      <c r="D38" s="102">
        <v>31944</v>
      </c>
      <c r="E38" s="120">
        <v>88.666833208427008</v>
      </c>
      <c r="F38" s="106"/>
      <c r="G38" s="110"/>
    </row>
    <row r="39" spans="1:7" ht="21.75" customHeight="1" x14ac:dyDescent="0.3">
      <c r="A39" s="114">
        <v>4</v>
      </c>
      <c r="B39" s="101" t="s">
        <v>126</v>
      </c>
      <c r="C39" s="102">
        <v>116908</v>
      </c>
      <c r="D39" s="102">
        <v>102143</v>
      </c>
      <c r="E39" s="120">
        <v>87.370410921408279</v>
      </c>
      <c r="F39" s="106"/>
      <c r="G39" s="110"/>
    </row>
    <row r="40" spans="1:7" ht="31.5" customHeight="1" x14ac:dyDescent="0.3">
      <c r="A40" s="114">
        <v>5</v>
      </c>
      <c r="B40" s="101" t="s">
        <v>119</v>
      </c>
      <c r="C40" s="102">
        <v>81333</v>
      </c>
      <c r="D40" s="102">
        <v>71057</v>
      </c>
      <c r="E40" s="120">
        <v>87.365521989844225</v>
      </c>
      <c r="F40" s="106"/>
      <c r="G40" s="110"/>
    </row>
    <row r="41" spans="1:7" ht="21.75" customHeight="1" x14ac:dyDescent="0.3">
      <c r="A41" s="114">
        <v>6</v>
      </c>
      <c r="B41" s="101" t="s">
        <v>190</v>
      </c>
      <c r="C41" s="102">
        <v>41214</v>
      </c>
      <c r="D41" s="102">
        <v>34999</v>
      </c>
      <c r="E41" s="120">
        <v>84.920172756830198</v>
      </c>
      <c r="F41" s="106"/>
      <c r="G41" s="110"/>
    </row>
    <row r="42" spans="1:7" ht="35.25" customHeight="1" x14ac:dyDescent="0.3">
      <c r="A42" s="114">
        <v>7</v>
      </c>
      <c r="B42" s="101" t="s">
        <v>174</v>
      </c>
      <c r="C42" s="102">
        <v>104672</v>
      </c>
      <c r="D42" s="102">
        <v>87924</v>
      </c>
      <c r="E42" s="120">
        <v>83.999541424640782</v>
      </c>
      <c r="F42" s="106"/>
      <c r="G42" s="110"/>
    </row>
    <row r="43" spans="1:7" ht="21.75" customHeight="1" x14ac:dyDescent="0.3">
      <c r="A43" s="114">
        <v>8</v>
      </c>
      <c r="B43" s="101" t="s">
        <v>123</v>
      </c>
      <c r="C43" s="102">
        <v>94604</v>
      </c>
      <c r="D43" s="102">
        <v>78248</v>
      </c>
      <c r="E43" s="120">
        <v>82.711090440150528</v>
      </c>
      <c r="F43" s="106"/>
      <c r="G43" s="110"/>
    </row>
    <row r="44" spans="1:7" ht="21.75" customHeight="1" x14ac:dyDescent="0.3">
      <c r="A44" s="114">
        <v>9</v>
      </c>
      <c r="B44" s="101" t="s">
        <v>145</v>
      </c>
      <c r="C44" s="102">
        <v>52193</v>
      </c>
      <c r="D44" s="102">
        <v>42626</v>
      </c>
      <c r="E44" s="120">
        <v>81.669955741191345</v>
      </c>
      <c r="F44" s="106"/>
      <c r="G44" s="110"/>
    </row>
    <row r="45" spans="1:7" ht="21.75" customHeight="1" x14ac:dyDescent="0.3">
      <c r="A45" s="114">
        <v>10</v>
      </c>
      <c r="B45" s="101" t="s">
        <v>127</v>
      </c>
      <c r="C45" s="102">
        <v>118885</v>
      </c>
      <c r="D45" s="102">
        <v>95535</v>
      </c>
      <c r="E45" s="120">
        <v>80.35917062707658</v>
      </c>
      <c r="F45" s="106"/>
      <c r="G45" s="110"/>
    </row>
    <row r="46" spans="1:7" ht="21.75" customHeight="1" x14ac:dyDescent="0.3">
      <c r="A46" s="114">
        <v>11</v>
      </c>
      <c r="B46" s="101" t="s">
        <v>180</v>
      </c>
      <c r="C46" s="102">
        <v>36016</v>
      </c>
      <c r="D46" s="102">
        <v>28839</v>
      </c>
      <c r="E46" s="120">
        <v>80.072745446468247</v>
      </c>
      <c r="F46" s="106"/>
      <c r="G46" s="110"/>
    </row>
    <row r="47" spans="1:7" ht="21.75" customHeight="1" x14ac:dyDescent="0.3">
      <c r="A47" s="114">
        <v>12</v>
      </c>
      <c r="B47" s="101" t="s">
        <v>200</v>
      </c>
      <c r="C47" s="102">
        <v>250592</v>
      </c>
      <c r="D47" s="102">
        <v>200264</v>
      </c>
      <c r="E47" s="120">
        <v>79.916358064104202</v>
      </c>
      <c r="F47" s="106"/>
      <c r="G47" s="110"/>
    </row>
    <row r="48" spans="1:7" ht="21.75" customHeight="1" x14ac:dyDescent="0.3">
      <c r="A48" s="114">
        <v>13</v>
      </c>
      <c r="B48" s="101" t="s">
        <v>165</v>
      </c>
      <c r="C48" s="102">
        <v>38614</v>
      </c>
      <c r="D48" s="102">
        <v>30743</v>
      </c>
      <c r="E48" s="120">
        <v>79.616201377738648</v>
      </c>
      <c r="F48" s="106"/>
      <c r="G48" s="110"/>
    </row>
    <row r="49" spans="1:7" ht="21.75" customHeight="1" x14ac:dyDescent="0.3">
      <c r="A49" s="114">
        <v>14</v>
      </c>
      <c r="B49" s="101" t="s">
        <v>193</v>
      </c>
      <c r="C49" s="102">
        <v>36890</v>
      </c>
      <c r="D49" s="102">
        <v>28817</v>
      </c>
      <c r="E49" s="120">
        <v>78.116020601789103</v>
      </c>
      <c r="F49" s="106"/>
      <c r="G49" s="110"/>
    </row>
    <row r="50" spans="1:7" ht="21.75" customHeight="1" x14ac:dyDescent="0.3">
      <c r="A50" s="114">
        <v>15</v>
      </c>
      <c r="B50" s="101" t="s">
        <v>155</v>
      </c>
      <c r="C50" s="102">
        <v>53118</v>
      </c>
      <c r="D50" s="102">
        <v>41051</v>
      </c>
      <c r="E50" s="120">
        <v>77.282653714371776</v>
      </c>
      <c r="F50" s="106"/>
      <c r="G50" s="110"/>
    </row>
    <row r="51" spans="1:7" ht="21.75" customHeight="1" x14ac:dyDescent="0.3">
      <c r="A51" s="114">
        <v>16</v>
      </c>
      <c r="B51" s="101" t="s">
        <v>128</v>
      </c>
      <c r="C51" s="102">
        <v>139208</v>
      </c>
      <c r="D51" s="102">
        <v>107296</v>
      </c>
      <c r="E51" s="120">
        <v>77.076030113211885</v>
      </c>
      <c r="F51" s="106"/>
      <c r="G51" s="110"/>
    </row>
    <row r="52" spans="1:7" ht="21.75" customHeight="1" x14ac:dyDescent="0.3">
      <c r="A52" s="114">
        <v>17</v>
      </c>
      <c r="B52" s="101" t="s">
        <v>122</v>
      </c>
      <c r="C52" s="102">
        <v>122617</v>
      </c>
      <c r="D52" s="102">
        <v>94024</v>
      </c>
      <c r="E52" s="120">
        <v>76.68104748933672</v>
      </c>
      <c r="F52" s="106"/>
      <c r="G52" s="110"/>
    </row>
    <row r="53" spans="1:7" ht="21.75" customHeight="1" x14ac:dyDescent="0.3">
      <c r="A53" s="114">
        <v>18</v>
      </c>
      <c r="B53" s="101" t="s">
        <v>171</v>
      </c>
      <c r="C53" s="102">
        <v>41525</v>
      </c>
      <c r="D53" s="102">
        <v>31607</v>
      </c>
      <c r="E53" s="120">
        <v>76.115593016255261</v>
      </c>
      <c r="F53" s="106"/>
      <c r="G53" s="110"/>
    </row>
    <row r="54" spans="1:7" ht="21.75" customHeight="1" x14ac:dyDescent="0.3">
      <c r="A54" s="114">
        <v>19</v>
      </c>
      <c r="B54" s="101" t="s">
        <v>179</v>
      </c>
      <c r="C54" s="102">
        <v>37369</v>
      </c>
      <c r="D54" s="102">
        <v>28241</v>
      </c>
      <c r="E54" s="120">
        <v>75.573336187749206</v>
      </c>
      <c r="F54" s="106"/>
      <c r="G54" s="110"/>
    </row>
    <row r="55" spans="1:7" ht="21.75" customHeight="1" x14ac:dyDescent="0.3">
      <c r="A55" s="114">
        <v>20</v>
      </c>
      <c r="B55" s="101" t="s">
        <v>168</v>
      </c>
      <c r="C55" s="102">
        <v>41883</v>
      </c>
      <c r="D55" s="102">
        <v>31028</v>
      </c>
      <c r="E55" s="120">
        <v>74.082563331184488</v>
      </c>
      <c r="F55" s="106"/>
      <c r="G55" s="110"/>
    </row>
    <row r="56" spans="1:7" ht="21.75" customHeight="1" x14ac:dyDescent="0.3">
      <c r="A56" s="114">
        <v>21</v>
      </c>
      <c r="B56" s="101" t="s">
        <v>130</v>
      </c>
      <c r="C56" s="102">
        <v>100517</v>
      </c>
      <c r="D56" s="102">
        <v>74039</v>
      </c>
      <c r="E56" s="120">
        <v>73.658187172319117</v>
      </c>
      <c r="F56" s="106"/>
      <c r="G56" s="110"/>
    </row>
    <row r="57" spans="1:7" ht="21.75" customHeight="1" x14ac:dyDescent="0.3">
      <c r="A57" s="114">
        <v>22</v>
      </c>
      <c r="B57" s="101" t="s">
        <v>161</v>
      </c>
      <c r="C57" s="102">
        <v>41247</v>
      </c>
      <c r="D57" s="102">
        <v>30358</v>
      </c>
      <c r="E57" s="120">
        <v>73.600504279099084</v>
      </c>
      <c r="F57" s="106"/>
      <c r="G57" s="110"/>
    </row>
    <row r="58" spans="1:7" ht="21.75" customHeight="1" x14ac:dyDescent="0.3">
      <c r="A58" s="114">
        <v>23</v>
      </c>
      <c r="B58" s="101" t="s">
        <v>124</v>
      </c>
      <c r="C58" s="102">
        <v>119156</v>
      </c>
      <c r="D58" s="102">
        <v>86954</v>
      </c>
      <c r="E58" s="120">
        <v>72.97492362952768</v>
      </c>
      <c r="F58" s="106"/>
      <c r="G58" s="110"/>
    </row>
    <row r="59" spans="1:7" ht="21.75" customHeight="1" x14ac:dyDescent="0.3">
      <c r="A59" s="114">
        <v>24</v>
      </c>
      <c r="B59" s="101" t="s">
        <v>134</v>
      </c>
      <c r="C59" s="102">
        <v>63509</v>
      </c>
      <c r="D59" s="102">
        <v>45841</v>
      </c>
      <c r="E59" s="120">
        <v>72.180320899400087</v>
      </c>
      <c r="F59" s="106"/>
      <c r="G59" s="110"/>
    </row>
    <row r="60" spans="1:7" ht="21.75" customHeight="1" x14ac:dyDescent="0.3">
      <c r="A60" s="114">
        <v>25</v>
      </c>
      <c r="B60" s="101" t="s">
        <v>162</v>
      </c>
      <c r="C60" s="102">
        <v>41362</v>
      </c>
      <c r="D60" s="102">
        <v>29804</v>
      </c>
      <c r="E60" s="120">
        <v>72.056476959528069</v>
      </c>
      <c r="F60" s="106"/>
      <c r="G60" s="110"/>
    </row>
    <row r="61" spans="1:7" ht="21.75" customHeight="1" x14ac:dyDescent="0.3">
      <c r="A61" s="114">
        <v>26</v>
      </c>
      <c r="B61" s="101" t="s">
        <v>136</v>
      </c>
      <c r="C61" s="102">
        <v>47955</v>
      </c>
      <c r="D61" s="102">
        <v>34202</v>
      </c>
      <c r="E61" s="120">
        <v>71.321030132415814</v>
      </c>
      <c r="F61" s="106"/>
      <c r="G61" s="110"/>
    </row>
    <row r="62" spans="1:7" ht="21.75" customHeight="1" x14ac:dyDescent="0.3">
      <c r="A62" s="114">
        <v>27</v>
      </c>
      <c r="B62" s="101" t="s">
        <v>183</v>
      </c>
      <c r="C62" s="102">
        <v>36116</v>
      </c>
      <c r="D62" s="102">
        <v>25590</v>
      </c>
      <c r="E62" s="120">
        <v>70.855022704618449</v>
      </c>
      <c r="F62" s="106"/>
      <c r="G62" s="110"/>
    </row>
    <row r="63" spans="1:7" ht="21.75" customHeight="1" x14ac:dyDescent="0.3">
      <c r="A63" s="114">
        <v>28</v>
      </c>
      <c r="B63" s="101" t="s">
        <v>184</v>
      </c>
      <c r="C63" s="102">
        <v>219387</v>
      </c>
      <c r="D63" s="102">
        <v>155357</v>
      </c>
      <c r="E63" s="120">
        <v>70.814132104454686</v>
      </c>
      <c r="F63" s="106"/>
      <c r="G63" s="110"/>
    </row>
    <row r="64" spans="1:7" ht="21.75" customHeight="1" x14ac:dyDescent="0.3">
      <c r="A64" s="114">
        <v>29</v>
      </c>
      <c r="B64" s="101" t="s">
        <v>121</v>
      </c>
      <c r="C64" s="102">
        <v>90165</v>
      </c>
      <c r="D64" s="102">
        <v>63763</v>
      </c>
      <c r="E64" s="120">
        <v>70.71812787667055</v>
      </c>
      <c r="F64" s="106"/>
      <c r="G64" s="110"/>
    </row>
    <row r="65" spans="1:7" ht="21.75" customHeight="1" x14ac:dyDescent="0.3">
      <c r="A65" s="114">
        <v>30</v>
      </c>
      <c r="B65" s="101" t="s">
        <v>120</v>
      </c>
      <c r="C65" s="102">
        <v>68513</v>
      </c>
      <c r="D65" s="102">
        <v>48057</v>
      </c>
      <c r="E65" s="120">
        <v>70.142892589727495</v>
      </c>
      <c r="F65" s="106"/>
      <c r="G65" s="110"/>
    </row>
    <row r="66" spans="1:7" ht="21.75" customHeight="1" x14ac:dyDescent="0.3">
      <c r="A66" s="114">
        <v>31</v>
      </c>
      <c r="B66" s="101" t="s">
        <v>170</v>
      </c>
      <c r="C66" s="102">
        <v>43331</v>
      </c>
      <c r="D66" s="102">
        <v>29884</v>
      </c>
      <c r="E66" s="120">
        <v>68.966790519489507</v>
      </c>
      <c r="F66" s="106"/>
      <c r="G66" s="110"/>
    </row>
    <row r="67" spans="1:7" ht="21.75" customHeight="1" x14ac:dyDescent="0.3">
      <c r="A67" s="114">
        <v>32</v>
      </c>
      <c r="B67" s="101" t="s">
        <v>135</v>
      </c>
      <c r="C67" s="102">
        <v>94703</v>
      </c>
      <c r="D67" s="102">
        <v>64998</v>
      </c>
      <c r="E67" s="120">
        <v>68.633517417610847</v>
      </c>
      <c r="F67" s="106"/>
      <c r="G67" s="110"/>
    </row>
    <row r="68" spans="1:7" ht="21.75" customHeight="1" x14ac:dyDescent="0.3">
      <c r="A68" s="114">
        <v>33</v>
      </c>
      <c r="B68" s="101" t="s">
        <v>148</v>
      </c>
      <c r="C68" s="102">
        <v>108080</v>
      </c>
      <c r="D68" s="102">
        <v>73637</v>
      </c>
      <c r="E68" s="120">
        <v>68.131939304219102</v>
      </c>
      <c r="F68" s="106"/>
      <c r="G68" s="110"/>
    </row>
    <row r="69" spans="1:7" ht="21.75" customHeight="1" x14ac:dyDescent="0.3">
      <c r="A69" s="114">
        <v>34</v>
      </c>
      <c r="B69" s="101" t="s">
        <v>125</v>
      </c>
      <c r="C69" s="102">
        <v>217392</v>
      </c>
      <c r="D69" s="102">
        <v>147539</v>
      </c>
      <c r="E69" s="120">
        <v>67.867722823286968</v>
      </c>
      <c r="F69" s="106"/>
      <c r="G69" s="110"/>
    </row>
    <row r="70" spans="1:7" ht="21.75" customHeight="1" x14ac:dyDescent="0.3">
      <c r="A70" s="114">
        <v>35</v>
      </c>
      <c r="B70" s="101" t="s">
        <v>129</v>
      </c>
      <c r="C70" s="102">
        <v>114134</v>
      </c>
      <c r="D70" s="102">
        <v>77225</v>
      </c>
      <c r="E70" s="120">
        <v>67.661695901308988</v>
      </c>
      <c r="F70" s="106"/>
      <c r="G70" s="110"/>
    </row>
    <row r="71" spans="1:7" ht="21.75" customHeight="1" x14ac:dyDescent="0.3">
      <c r="A71" s="114">
        <v>36</v>
      </c>
      <c r="B71" s="101" t="s">
        <v>146</v>
      </c>
      <c r="C71" s="102">
        <v>41767</v>
      </c>
      <c r="D71" s="102">
        <v>28164</v>
      </c>
      <c r="E71" s="120">
        <v>67.431225608734167</v>
      </c>
      <c r="F71" s="106"/>
      <c r="G71" s="110"/>
    </row>
    <row r="72" spans="1:7" ht="21.75" customHeight="1" x14ac:dyDescent="0.3">
      <c r="A72" s="114">
        <v>37</v>
      </c>
      <c r="B72" s="101" t="s">
        <v>158</v>
      </c>
      <c r="C72" s="102">
        <v>242204</v>
      </c>
      <c r="D72" s="102">
        <v>161716</v>
      </c>
      <c r="E72" s="120">
        <v>66.768509190599659</v>
      </c>
      <c r="F72" s="106"/>
      <c r="G72" s="110"/>
    </row>
    <row r="73" spans="1:7" ht="21.75" customHeight="1" x14ac:dyDescent="0.3">
      <c r="A73" s="114">
        <v>38</v>
      </c>
      <c r="B73" s="101" t="s">
        <v>159</v>
      </c>
      <c r="C73" s="102">
        <v>41940</v>
      </c>
      <c r="D73" s="102">
        <v>27948</v>
      </c>
      <c r="E73" s="120">
        <v>66.638054363376256</v>
      </c>
      <c r="F73" s="106"/>
      <c r="G73" s="110"/>
    </row>
    <row r="74" spans="1:7" ht="21.75" customHeight="1" x14ac:dyDescent="0.3">
      <c r="A74" s="114">
        <v>39</v>
      </c>
      <c r="B74" s="101" t="s">
        <v>173</v>
      </c>
      <c r="C74" s="102">
        <v>47311</v>
      </c>
      <c r="D74" s="102">
        <v>31276</v>
      </c>
      <c r="E74" s="120">
        <v>66.107247785927157</v>
      </c>
      <c r="F74" s="106"/>
      <c r="G74" s="110"/>
    </row>
    <row r="75" spans="1:7" ht="21.75" customHeight="1" x14ac:dyDescent="0.3">
      <c r="A75" s="114">
        <v>40</v>
      </c>
      <c r="B75" s="101" t="s">
        <v>185</v>
      </c>
      <c r="C75" s="102">
        <v>66425</v>
      </c>
      <c r="D75" s="102">
        <v>43471</v>
      </c>
      <c r="E75" s="120">
        <v>65.443733534060968</v>
      </c>
      <c r="F75" s="106"/>
      <c r="G75" s="110"/>
    </row>
    <row r="76" spans="1:7" ht="21.75" customHeight="1" x14ac:dyDescent="0.3">
      <c r="A76" s="114">
        <v>41</v>
      </c>
      <c r="B76" s="101" t="s">
        <v>210</v>
      </c>
      <c r="C76" s="102">
        <v>78841</v>
      </c>
      <c r="D76" s="102">
        <v>51549</v>
      </c>
      <c r="E76" s="120">
        <v>65.383493360053777</v>
      </c>
      <c r="F76" s="106"/>
      <c r="G76" s="110"/>
    </row>
    <row r="77" spans="1:7" ht="21.75" customHeight="1" x14ac:dyDescent="0.3">
      <c r="A77" s="114">
        <v>42</v>
      </c>
      <c r="B77" s="101" t="s">
        <v>163</v>
      </c>
      <c r="C77" s="102">
        <v>168191</v>
      </c>
      <c r="D77" s="102">
        <v>109520</v>
      </c>
      <c r="E77" s="120">
        <v>65.116444994084105</v>
      </c>
      <c r="F77" s="106"/>
      <c r="G77" s="110"/>
    </row>
    <row r="78" spans="1:7" ht="21.75" customHeight="1" x14ac:dyDescent="0.3">
      <c r="A78" s="114">
        <v>43</v>
      </c>
      <c r="B78" s="101" t="s">
        <v>131</v>
      </c>
      <c r="C78" s="102">
        <v>90112</v>
      </c>
      <c r="D78" s="102">
        <v>58145</v>
      </c>
      <c r="E78" s="120">
        <v>64.52525745738636</v>
      </c>
      <c r="F78" s="106"/>
      <c r="G78" s="110"/>
    </row>
    <row r="79" spans="1:7" ht="21.75" customHeight="1" x14ac:dyDescent="0.3">
      <c r="A79" s="114">
        <v>44</v>
      </c>
      <c r="B79" s="101" t="s">
        <v>204</v>
      </c>
      <c r="C79" s="102">
        <v>35709</v>
      </c>
      <c r="D79" s="102">
        <v>22834</v>
      </c>
      <c r="E79" s="120">
        <v>63.944663810243917</v>
      </c>
      <c r="F79" s="106"/>
      <c r="G79" s="110"/>
    </row>
    <row r="80" spans="1:7" ht="21.75" customHeight="1" x14ac:dyDescent="0.3">
      <c r="A80" s="114">
        <v>45</v>
      </c>
      <c r="B80" s="101" t="s">
        <v>205</v>
      </c>
      <c r="C80" s="102">
        <v>35172</v>
      </c>
      <c r="D80" s="102">
        <v>22120</v>
      </c>
      <c r="E80" s="120">
        <v>62.890935971795749</v>
      </c>
      <c r="F80" s="106"/>
      <c r="G80" s="110"/>
    </row>
    <row r="81" spans="1:7" ht="21.75" customHeight="1" x14ac:dyDescent="0.3">
      <c r="A81" s="114">
        <v>46</v>
      </c>
      <c r="B81" s="101" t="s">
        <v>195</v>
      </c>
      <c r="C81" s="102">
        <v>41182</v>
      </c>
      <c r="D81" s="102">
        <v>25464</v>
      </c>
      <c r="E81" s="120">
        <v>61.832839590112187</v>
      </c>
      <c r="F81" s="106"/>
      <c r="G81" s="110"/>
    </row>
    <row r="82" spans="1:7" ht="21.75" customHeight="1" x14ac:dyDescent="0.3">
      <c r="A82" s="114">
        <v>47</v>
      </c>
      <c r="B82" s="101" t="s">
        <v>137</v>
      </c>
      <c r="C82" s="102">
        <v>92296</v>
      </c>
      <c r="D82" s="102">
        <v>57016</v>
      </c>
      <c r="E82" s="120">
        <v>61.775158186703649</v>
      </c>
      <c r="F82" s="106"/>
      <c r="G82" s="110"/>
    </row>
    <row r="83" spans="1:7" ht="21.75" customHeight="1" x14ac:dyDescent="0.3">
      <c r="A83" s="114">
        <v>48</v>
      </c>
      <c r="B83" s="101" t="s">
        <v>209</v>
      </c>
      <c r="C83" s="102">
        <v>111413</v>
      </c>
      <c r="D83" s="102">
        <v>67839</v>
      </c>
      <c r="E83" s="120">
        <v>60.889662786209861</v>
      </c>
      <c r="F83" s="106"/>
      <c r="G83" s="110"/>
    </row>
    <row r="84" spans="1:7" ht="21.75" customHeight="1" x14ac:dyDescent="0.3">
      <c r="A84" s="114">
        <v>49</v>
      </c>
      <c r="B84" s="101" t="s">
        <v>206</v>
      </c>
      <c r="C84" s="102">
        <v>30870</v>
      </c>
      <c r="D84" s="102">
        <v>18681</v>
      </c>
      <c r="E84" s="120">
        <v>60.515063168124392</v>
      </c>
      <c r="F84" s="106"/>
      <c r="G84" s="110"/>
    </row>
    <row r="85" spans="1:7" ht="21.75" customHeight="1" x14ac:dyDescent="0.3">
      <c r="A85" s="114">
        <v>50</v>
      </c>
      <c r="B85" s="101" t="s">
        <v>169</v>
      </c>
      <c r="C85" s="102">
        <v>59055</v>
      </c>
      <c r="D85" s="102">
        <v>35547</v>
      </c>
      <c r="E85" s="120">
        <v>60.193040386080774</v>
      </c>
      <c r="F85" s="106"/>
      <c r="G85" s="110"/>
    </row>
    <row r="86" spans="1:7" ht="21.75" customHeight="1" x14ac:dyDescent="0.3">
      <c r="A86" s="114">
        <v>51</v>
      </c>
      <c r="B86" s="101" t="s">
        <v>197</v>
      </c>
      <c r="C86" s="102">
        <v>125145</v>
      </c>
      <c r="D86" s="102">
        <v>74792</v>
      </c>
      <c r="E86" s="120">
        <v>59.764273442806349</v>
      </c>
      <c r="F86" s="106"/>
      <c r="G86" s="110"/>
    </row>
    <row r="87" spans="1:7" ht="21.75" customHeight="1" x14ac:dyDescent="0.3">
      <c r="A87" s="114">
        <v>52</v>
      </c>
      <c r="B87" s="101" t="s">
        <v>144</v>
      </c>
      <c r="C87" s="102">
        <v>56459</v>
      </c>
      <c r="D87" s="102">
        <v>33442</v>
      </c>
      <c r="E87" s="120">
        <v>59.232363307887134</v>
      </c>
      <c r="F87" s="106"/>
      <c r="G87" s="110"/>
    </row>
    <row r="88" spans="1:7" ht="21.75" customHeight="1" x14ac:dyDescent="0.3">
      <c r="A88" s="114">
        <v>53</v>
      </c>
      <c r="B88" s="101" t="s">
        <v>186</v>
      </c>
      <c r="C88" s="102">
        <v>46800</v>
      </c>
      <c r="D88" s="102">
        <v>27203</v>
      </c>
      <c r="E88" s="120">
        <v>58.126068376068375</v>
      </c>
      <c r="F88" s="106"/>
      <c r="G88" s="110"/>
    </row>
    <row r="89" spans="1:7" ht="21.75" customHeight="1" x14ac:dyDescent="0.3">
      <c r="A89" s="114">
        <v>54</v>
      </c>
      <c r="B89" s="101" t="s">
        <v>167</v>
      </c>
      <c r="C89" s="102">
        <v>43218</v>
      </c>
      <c r="D89" s="102">
        <v>25032</v>
      </c>
      <c r="E89" s="120">
        <v>57.920310981535472</v>
      </c>
      <c r="F89" s="106"/>
      <c r="G89" s="110"/>
    </row>
    <row r="90" spans="1:7" ht="21.75" customHeight="1" x14ac:dyDescent="0.3">
      <c r="A90" s="114">
        <v>55</v>
      </c>
      <c r="B90" s="101" t="s">
        <v>194</v>
      </c>
      <c r="C90" s="102">
        <v>35824</v>
      </c>
      <c r="D90" s="102">
        <v>20602</v>
      </c>
      <c r="E90" s="120">
        <v>57.508932559178206</v>
      </c>
      <c r="F90" s="106"/>
      <c r="G90" s="110"/>
    </row>
    <row r="91" spans="1:7" ht="21.75" customHeight="1" x14ac:dyDescent="0.3">
      <c r="A91" s="114">
        <v>56</v>
      </c>
      <c r="B91" s="101" t="s">
        <v>203</v>
      </c>
      <c r="C91" s="102">
        <v>48912</v>
      </c>
      <c r="D91" s="102">
        <v>27863</v>
      </c>
      <c r="E91" s="120">
        <v>56.9655708210664</v>
      </c>
      <c r="F91" s="106"/>
      <c r="G91" s="110"/>
    </row>
    <row r="92" spans="1:7" ht="21.75" customHeight="1" x14ac:dyDescent="0.3">
      <c r="A92" s="114">
        <v>57</v>
      </c>
      <c r="B92" s="101" t="s">
        <v>172</v>
      </c>
      <c r="C92" s="102">
        <v>58800</v>
      </c>
      <c r="D92" s="102">
        <v>33369</v>
      </c>
      <c r="E92" s="120">
        <v>56.75</v>
      </c>
      <c r="F92" s="106"/>
      <c r="G92" s="110"/>
    </row>
    <row r="93" spans="1:7" ht="21.75" customHeight="1" x14ac:dyDescent="0.3">
      <c r="A93" s="114">
        <v>58</v>
      </c>
      <c r="B93" s="101" t="s">
        <v>187</v>
      </c>
      <c r="C93" s="102">
        <v>45163</v>
      </c>
      <c r="D93" s="102">
        <v>25603</v>
      </c>
      <c r="E93" s="120">
        <v>56.690211013440205</v>
      </c>
      <c r="F93" s="106"/>
      <c r="G93" s="110"/>
    </row>
    <row r="94" spans="1:7" ht="21.75" customHeight="1" x14ac:dyDescent="0.3">
      <c r="A94" s="114">
        <v>59</v>
      </c>
      <c r="B94" s="101" t="s">
        <v>207</v>
      </c>
      <c r="C94" s="102">
        <v>139343</v>
      </c>
      <c r="D94" s="102">
        <v>78560</v>
      </c>
      <c r="E94" s="120">
        <v>56.378863667353215</v>
      </c>
      <c r="F94" s="106"/>
      <c r="G94" s="110"/>
    </row>
    <row r="95" spans="1:7" ht="21.75" customHeight="1" x14ac:dyDescent="0.3">
      <c r="A95" s="114">
        <v>60</v>
      </c>
      <c r="B95" s="101" t="s">
        <v>178</v>
      </c>
      <c r="C95" s="102">
        <v>57480</v>
      </c>
      <c r="D95" s="102">
        <v>32131</v>
      </c>
      <c r="E95" s="120">
        <v>55.899443284620745</v>
      </c>
      <c r="F95" s="106"/>
      <c r="G95" s="110"/>
    </row>
    <row r="96" spans="1:7" ht="21.75" customHeight="1" x14ac:dyDescent="0.3">
      <c r="A96" s="114">
        <v>61</v>
      </c>
      <c r="B96" s="101" t="s">
        <v>182</v>
      </c>
      <c r="C96" s="102">
        <v>34992</v>
      </c>
      <c r="D96" s="102">
        <v>19533</v>
      </c>
      <c r="E96" s="120">
        <v>55.821330589849104</v>
      </c>
      <c r="F96" s="106"/>
      <c r="G96" s="110"/>
    </row>
    <row r="97" spans="1:7" ht="21.75" customHeight="1" x14ac:dyDescent="0.3">
      <c r="A97" s="114">
        <v>62</v>
      </c>
      <c r="B97" s="101" t="s">
        <v>132</v>
      </c>
      <c r="C97" s="102">
        <v>89081</v>
      </c>
      <c r="D97" s="102">
        <v>49284</v>
      </c>
      <c r="E97" s="120">
        <v>55.324928997204793</v>
      </c>
      <c r="F97" s="106"/>
      <c r="G97" s="110"/>
    </row>
    <row r="98" spans="1:7" ht="21.75" customHeight="1" x14ac:dyDescent="0.3">
      <c r="A98" s="114">
        <v>63</v>
      </c>
      <c r="B98" s="101" t="s">
        <v>202</v>
      </c>
      <c r="C98" s="102">
        <v>35344</v>
      </c>
      <c r="D98" s="102">
        <v>19163</v>
      </c>
      <c r="E98" s="120">
        <v>54.218537799909463</v>
      </c>
      <c r="F98" s="106"/>
      <c r="G98" s="110"/>
    </row>
    <row r="99" spans="1:7" ht="21.75" customHeight="1" x14ac:dyDescent="0.3">
      <c r="A99" s="114">
        <v>64</v>
      </c>
      <c r="B99" s="101" t="s">
        <v>177</v>
      </c>
      <c r="C99" s="102">
        <v>30764</v>
      </c>
      <c r="D99" s="102">
        <v>16573</v>
      </c>
      <c r="E99" s="120">
        <v>53.871408139383689</v>
      </c>
      <c r="F99" s="106"/>
      <c r="G99" s="110"/>
    </row>
    <row r="100" spans="1:7" ht="21.75" customHeight="1" x14ac:dyDescent="0.3">
      <c r="A100" s="114">
        <v>65</v>
      </c>
      <c r="B100" s="101" t="s">
        <v>138</v>
      </c>
      <c r="C100" s="102">
        <v>93508</v>
      </c>
      <c r="D100" s="102">
        <v>49628</v>
      </c>
      <c r="E100" s="120">
        <v>53.073533815288535</v>
      </c>
      <c r="F100" s="106"/>
      <c r="G100" s="110"/>
    </row>
    <row r="101" spans="1:7" ht="21.75" customHeight="1" x14ac:dyDescent="0.3">
      <c r="A101" s="114">
        <v>66</v>
      </c>
      <c r="B101" s="101" t="s">
        <v>166</v>
      </c>
      <c r="C101" s="102">
        <v>48519</v>
      </c>
      <c r="D101" s="102">
        <v>25314</v>
      </c>
      <c r="E101" s="120">
        <v>52.173375378717616</v>
      </c>
      <c r="F101" s="106"/>
      <c r="G101" s="110"/>
    </row>
    <row r="102" spans="1:7" ht="21.75" customHeight="1" x14ac:dyDescent="0.3">
      <c r="A102" s="114">
        <v>67</v>
      </c>
      <c r="B102" s="101" t="s">
        <v>160</v>
      </c>
      <c r="C102" s="102">
        <v>33965</v>
      </c>
      <c r="D102" s="102">
        <v>17612</v>
      </c>
      <c r="E102" s="120">
        <v>51.853378477844835</v>
      </c>
      <c r="F102" s="106"/>
      <c r="G102" s="110"/>
    </row>
    <row r="103" spans="1:7" ht="21.75" customHeight="1" x14ac:dyDescent="0.3">
      <c r="A103" s="114">
        <v>68</v>
      </c>
      <c r="B103" s="101" t="s">
        <v>150</v>
      </c>
      <c r="C103" s="102">
        <v>87460</v>
      </c>
      <c r="D103" s="102">
        <v>44870</v>
      </c>
      <c r="E103" s="120">
        <v>51.303453007088947</v>
      </c>
      <c r="F103" s="106"/>
      <c r="G103" s="110"/>
    </row>
    <row r="104" spans="1:7" ht="21.75" customHeight="1" x14ac:dyDescent="0.3">
      <c r="A104" s="114">
        <v>69</v>
      </c>
      <c r="B104" s="101" t="s">
        <v>176</v>
      </c>
      <c r="C104" s="102">
        <v>64491</v>
      </c>
      <c r="D104" s="102">
        <v>32930</v>
      </c>
      <c r="E104" s="120">
        <v>51.061388410786002</v>
      </c>
      <c r="F104" s="106"/>
      <c r="G104" s="110"/>
    </row>
    <row r="105" spans="1:7" ht="21.75" customHeight="1" x14ac:dyDescent="0.3">
      <c r="A105" s="114">
        <v>70</v>
      </c>
      <c r="B105" s="101" t="s">
        <v>208</v>
      </c>
      <c r="C105" s="102">
        <v>93944.702999999994</v>
      </c>
      <c r="D105" s="102">
        <v>47832</v>
      </c>
      <c r="E105" s="120">
        <v>50.915057978308795</v>
      </c>
      <c r="F105" s="106"/>
      <c r="G105" s="110"/>
    </row>
    <row r="106" spans="1:7" ht="21.75" customHeight="1" x14ac:dyDescent="0.3">
      <c r="A106" s="114">
        <v>71</v>
      </c>
      <c r="B106" s="101" t="s">
        <v>133</v>
      </c>
      <c r="C106" s="102">
        <v>87638</v>
      </c>
      <c r="D106" s="102">
        <v>44534</v>
      </c>
      <c r="E106" s="120">
        <v>50.815856135466355</v>
      </c>
      <c r="F106" s="106"/>
      <c r="G106" s="110"/>
    </row>
    <row r="107" spans="1:7" ht="21.75" customHeight="1" x14ac:dyDescent="0.3">
      <c r="A107" s="114">
        <v>72</v>
      </c>
      <c r="B107" s="101" t="s">
        <v>175</v>
      </c>
      <c r="C107" s="102">
        <v>56800</v>
      </c>
      <c r="D107" s="102">
        <v>28178</v>
      </c>
      <c r="E107" s="120">
        <v>49.609154929577464</v>
      </c>
      <c r="F107" s="106"/>
      <c r="G107" s="110"/>
    </row>
    <row r="108" spans="1:7" ht="21.75" customHeight="1" x14ac:dyDescent="0.3">
      <c r="A108" s="114">
        <v>73</v>
      </c>
      <c r="B108" s="101" t="s">
        <v>142</v>
      </c>
      <c r="C108" s="102">
        <v>58065</v>
      </c>
      <c r="D108" s="102">
        <v>27507</v>
      </c>
      <c r="E108" s="120">
        <v>47.372771893567553</v>
      </c>
      <c r="F108" s="106"/>
      <c r="G108" s="110"/>
    </row>
    <row r="109" spans="1:7" ht="21.75" customHeight="1" x14ac:dyDescent="0.3">
      <c r="A109" s="114">
        <v>74</v>
      </c>
      <c r="B109" s="101" t="s">
        <v>211</v>
      </c>
      <c r="C109" s="102">
        <v>111080</v>
      </c>
      <c r="D109" s="102">
        <v>50498</v>
      </c>
      <c r="E109" s="120">
        <v>45.460929060136841</v>
      </c>
      <c r="F109" s="106"/>
      <c r="G109" s="110"/>
    </row>
    <row r="110" spans="1:7" ht="21.75" customHeight="1" x14ac:dyDescent="0.3">
      <c r="A110" s="114">
        <v>75</v>
      </c>
      <c r="B110" s="101" t="s">
        <v>140</v>
      </c>
      <c r="C110" s="102">
        <v>90802</v>
      </c>
      <c r="D110" s="102">
        <v>39773</v>
      </c>
      <c r="E110" s="120">
        <v>43.801898636593904</v>
      </c>
      <c r="F110" s="106"/>
      <c r="G110" s="110"/>
    </row>
    <row r="111" spans="1:7" ht="21.75" customHeight="1" x14ac:dyDescent="0.3">
      <c r="A111" s="114">
        <v>76</v>
      </c>
      <c r="B111" s="101" t="s">
        <v>154</v>
      </c>
      <c r="C111" s="102">
        <v>92344</v>
      </c>
      <c r="D111" s="102">
        <v>39450</v>
      </c>
      <c r="E111" s="120">
        <v>42.720696526033095</v>
      </c>
      <c r="F111" s="106"/>
      <c r="G111" s="110"/>
    </row>
    <row r="112" spans="1:7" ht="21.75" customHeight="1" x14ac:dyDescent="0.3">
      <c r="A112" s="114">
        <v>77</v>
      </c>
      <c r="B112" s="101" t="s">
        <v>151</v>
      </c>
      <c r="C112" s="102">
        <v>35481</v>
      </c>
      <c r="D112" s="102">
        <v>15151</v>
      </c>
      <c r="E112" s="120">
        <v>42.701727685239987</v>
      </c>
      <c r="F112" s="106"/>
      <c r="G112" s="110"/>
    </row>
    <row r="113" spans="1:7" ht="21.75" customHeight="1" x14ac:dyDescent="0.3">
      <c r="A113" s="114">
        <v>78</v>
      </c>
      <c r="B113" s="101" t="s">
        <v>139</v>
      </c>
      <c r="C113" s="102">
        <v>85071</v>
      </c>
      <c r="D113" s="102">
        <v>36052</v>
      </c>
      <c r="E113" s="120">
        <v>42.378718952404462</v>
      </c>
      <c r="F113" s="106"/>
      <c r="G113" s="110"/>
    </row>
    <row r="114" spans="1:7" ht="21.75" customHeight="1" x14ac:dyDescent="0.3">
      <c r="A114" s="114">
        <v>79</v>
      </c>
      <c r="B114" s="101" t="s">
        <v>164</v>
      </c>
      <c r="C114" s="102">
        <v>89719</v>
      </c>
      <c r="D114" s="102">
        <v>37975</v>
      </c>
      <c r="E114" s="120">
        <v>42.326597487711631</v>
      </c>
      <c r="F114" s="106"/>
      <c r="G114" s="110"/>
    </row>
    <row r="115" spans="1:7" ht="21.75" customHeight="1" x14ac:dyDescent="0.3">
      <c r="A115" s="114">
        <v>80</v>
      </c>
      <c r="B115" s="101" t="s">
        <v>199</v>
      </c>
      <c r="C115" s="102">
        <v>41553</v>
      </c>
      <c r="D115" s="102">
        <v>17548</v>
      </c>
      <c r="E115" s="120">
        <v>42.230404543594929</v>
      </c>
      <c r="F115" s="106"/>
      <c r="G115" s="110"/>
    </row>
    <row r="116" spans="1:7" ht="21.75" customHeight="1" x14ac:dyDescent="0.3">
      <c r="A116" s="114">
        <v>81</v>
      </c>
      <c r="B116" s="101" t="s">
        <v>196</v>
      </c>
      <c r="C116" s="102">
        <v>38580</v>
      </c>
      <c r="D116" s="102">
        <v>16042</v>
      </c>
      <c r="E116" s="120">
        <v>41.58113011923276</v>
      </c>
      <c r="F116" s="106"/>
      <c r="G116" s="110"/>
    </row>
    <row r="117" spans="1:7" ht="21.75" customHeight="1" x14ac:dyDescent="0.3">
      <c r="A117" s="114">
        <v>82</v>
      </c>
      <c r="B117" s="101" t="s">
        <v>152</v>
      </c>
      <c r="C117" s="102">
        <v>69516</v>
      </c>
      <c r="D117" s="102">
        <v>28710</v>
      </c>
      <c r="E117" s="120">
        <v>41.29984464008286</v>
      </c>
      <c r="F117" s="106"/>
      <c r="G117" s="110"/>
    </row>
    <row r="118" spans="1:7" ht="21.75" customHeight="1" x14ac:dyDescent="0.3">
      <c r="A118" s="114">
        <v>83</v>
      </c>
      <c r="B118" s="101" t="s">
        <v>201</v>
      </c>
      <c r="C118" s="102">
        <v>99041</v>
      </c>
      <c r="D118" s="102">
        <v>39534</v>
      </c>
      <c r="E118" s="120">
        <v>39.916802132450194</v>
      </c>
      <c r="F118" s="106"/>
      <c r="G118" s="110"/>
    </row>
    <row r="119" spans="1:7" ht="21.75" customHeight="1" x14ac:dyDescent="0.3">
      <c r="A119" s="114">
        <v>84</v>
      </c>
      <c r="B119" s="101" t="s">
        <v>189</v>
      </c>
      <c r="C119" s="102">
        <v>54027</v>
      </c>
      <c r="D119" s="102">
        <v>21007</v>
      </c>
      <c r="E119" s="120">
        <v>38.882410646528584</v>
      </c>
      <c r="F119" s="106"/>
      <c r="G119" s="110"/>
    </row>
    <row r="120" spans="1:7" ht="21.75" customHeight="1" x14ac:dyDescent="0.3">
      <c r="A120" s="114">
        <v>85</v>
      </c>
      <c r="B120" s="101" t="s">
        <v>147</v>
      </c>
      <c r="C120" s="102">
        <v>41195</v>
      </c>
      <c r="D120" s="102">
        <v>15065</v>
      </c>
      <c r="E120" s="120">
        <v>36.569972083990777</v>
      </c>
      <c r="F120" s="106"/>
      <c r="G120" s="110"/>
    </row>
    <row r="121" spans="1:7" ht="21.75" customHeight="1" x14ac:dyDescent="0.3">
      <c r="A121" s="114">
        <v>86</v>
      </c>
      <c r="B121" s="101" t="s">
        <v>156</v>
      </c>
      <c r="C121" s="102">
        <v>71563</v>
      </c>
      <c r="D121" s="102">
        <v>25849</v>
      </c>
      <c r="E121" s="120">
        <v>36.120620991294381</v>
      </c>
      <c r="F121" s="106"/>
      <c r="G121" s="110"/>
    </row>
    <row r="122" spans="1:7" ht="21.75" customHeight="1" x14ac:dyDescent="0.3">
      <c r="A122" s="114">
        <v>87</v>
      </c>
      <c r="B122" s="101" t="s">
        <v>149</v>
      </c>
      <c r="C122" s="102">
        <v>62053</v>
      </c>
      <c r="D122" s="102">
        <v>22189</v>
      </c>
      <c r="E122" s="120">
        <v>35.758142233252222</v>
      </c>
      <c r="F122" s="106"/>
      <c r="G122" s="110"/>
    </row>
    <row r="123" spans="1:7" ht="21.75" customHeight="1" x14ac:dyDescent="0.3">
      <c r="A123" s="114">
        <v>88</v>
      </c>
      <c r="B123" s="101" t="s">
        <v>153</v>
      </c>
      <c r="C123" s="102">
        <v>70347</v>
      </c>
      <c r="D123" s="102">
        <v>23720</v>
      </c>
      <c r="E123" s="120">
        <v>33.71856653446487</v>
      </c>
      <c r="F123" s="106"/>
      <c r="G123" s="110"/>
    </row>
    <row r="124" spans="1:7" ht="21.75" customHeight="1" x14ac:dyDescent="0.3">
      <c r="A124" s="114">
        <v>89</v>
      </c>
      <c r="B124" s="101" t="s">
        <v>143</v>
      </c>
      <c r="C124" s="102">
        <v>201490</v>
      </c>
      <c r="D124" s="102">
        <v>58884</v>
      </c>
      <c r="E124" s="120">
        <v>29.224279120551888</v>
      </c>
      <c r="F124" s="106"/>
      <c r="G124" s="110"/>
    </row>
    <row r="125" spans="1:7" ht="21.75" customHeight="1" x14ac:dyDescent="0.3">
      <c r="A125" s="114">
        <v>90</v>
      </c>
      <c r="B125" s="101" t="s">
        <v>198</v>
      </c>
      <c r="C125" s="102">
        <v>35453</v>
      </c>
      <c r="D125" s="102">
        <v>10309</v>
      </c>
      <c r="E125" s="120">
        <v>29.077934166361096</v>
      </c>
      <c r="F125" s="106"/>
      <c r="G125" s="110"/>
    </row>
    <row r="126" spans="1:7" ht="21.75" customHeight="1" x14ac:dyDescent="0.3">
      <c r="A126" s="114">
        <v>91</v>
      </c>
      <c r="B126" s="101" t="s">
        <v>188</v>
      </c>
      <c r="C126" s="102">
        <v>57182</v>
      </c>
      <c r="D126" s="102">
        <v>14338</v>
      </c>
      <c r="E126" s="120">
        <v>25.07432408799972</v>
      </c>
      <c r="F126" s="106"/>
      <c r="G126" s="110"/>
    </row>
    <row r="127" spans="1:7" ht="21.75" customHeight="1" x14ac:dyDescent="0.3">
      <c r="A127" s="114">
        <v>92</v>
      </c>
      <c r="B127" s="101" t="s">
        <v>181</v>
      </c>
      <c r="C127" s="102">
        <v>122910</v>
      </c>
      <c r="D127" s="102">
        <v>26990</v>
      </c>
      <c r="E127" s="120">
        <v>21.959157106826133</v>
      </c>
      <c r="F127" s="106"/>
      <c r="G127" s="110"/>
    </row>
    <row r="128" spans="1:7" ht="21.75" customHeight="1" x14ac:dyDescent="0.3">
      <c r="A128" s="115">
        <v>93</v>
      </c>
      <c r="B128" s="104" t="s">
        <v>141</v>
      </c>
      <c r="C128" s="105">
        <v>31691</v>
      </c>
      <c r="D128" s="105">
        <v>5100</v>
      </c>
      <c r="E128" s="131">
        <v>16.09289703701366</v>
      </c>
      <c r="F128" s="109"/>
      <c r="G128" s="110"/>
    </row>
  </sheetData>
  <autoFilter ref="A7:G7" xr:uid="{00000000-0009-0000-0000-000002000000}"/>
  <mergeCells count="3">
    <mergeCell ref="A2:F2"/>
    <mergeCell ref="A3:F3"/>
    <mergeCell ref="E4:F4"/>
  </mergeCells>
  <printOptions horizontalCentered="1"/>
  <pageMargins left="0.35433070866141703" right="0.35433070866141703" top="0.59055118110236204" bottom="0.59055118110236204" header="0.511811023622047" footer="0.511811023622047"/>
  <pageSetup paperSize="9" scale="7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Tong giai ngan</vt:lpstr>
      <vt:lpstr>Giai ngan theo CĐT</vt:lpstr>
      <vt:lpstr>Sắp xếp chỉ có vốn 26</vt:lpstr>
      <vt:lpstr>'Tong giai ngan'!Print_Area</vt:lpstr>
      <vt:lpstr>'Giai ngan theo CĐT'!Print_Titles</vt:lpstr>
      <vt:lpstr>'Sắp xếp chỉ có vốn 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Trang Ngo</cp:lastModifiedBy>
  <cp:lastPrinted>2026-10-02T06:25:02Z</cp:lastPrinted>
  <dcterms:created xsi:type="dcterms:W3CDTF">2026-10-02T02:41:58Z</dcterms:created>
  <dcterms:modified xsi:type="dcterms:W3CDTF">2026-10-02T23:55:15Z</dcterms:modified>
</cp:coreProperties>
</file>